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ДР" sheetId="1" state="visible" r:id="rId1"/>
  </sheets>
  <definedNames>
    <definedName name="ВыручкаГод">'БДР'!$D$11</definedName>
    <definedName name="ДоляПеременных">'БДР'!$D$12</definedName>
    <definedName name="ПостоянныеМесяц">'БДР'!$D$13</definedName>
    <definedName name="АмортизацияМесяц">'БДР'!$D$14</definedName>
    <definedName name="ПроцентыМесяц">'БДР'!$D$15</definedName>
    <definedName name="СтавкаНалога">'БДР'!$D$16</definedName>
    <definedName name="ВыручкаИтого">'БДР'!$P$22</definedName>
    <definedName name="ВаловаяИтого">'БДР'!$P$24</definedName>
    <definedName name="EBITDAИтого">'БДР'!$P$26</definedName>
    <definedName name="EBITИтого">'БДР'!$P$28</definedName>
    <definedName name="EBTИтого">'БДР'!$P$30</definedName>
    <definedName name="НалогИтого">'БДР'!$P$31</definedName>
    <definedName name="ЧистаяИтого">'БДР'!$P$32</definedName>
    <definedName name="МаржаEBITDA">'БДР'!$D$36</definedName>
    <definedName name="МаржаЧистая">'БДР'!$D$37</definedName>
    <definedName name="УбыточныхМесяцев">'БДР'!$D$38</definedName>
    <definedName name="ХудшийМесяц">'БДР'!$D$39</definedName>
    <definedName name="ЛучшийМесяц">'БДР'!$D$40</definedName>
    <definedName name="ТочкаБезубыточности">'БДР'!$D$41</definedName>
    <definedName name="ЗапасПрочности">'БДР'!$D$42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2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  <font>
      <name val="Segoe UI"/>
      <b val="1"/>
      <color rgb="00161616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6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9" fillId="0" borderId="4" applyAlignment="1" pivotButton="0" quotePrefix="0" xfId="0">
      <alignment horizontal="left" vertical="center"/>
    </xf>
    <xf numFmtId="0" fontId="9" fillId="0" borderId="4" applyAlignment="1" pivotButton="0" quotePrefix="0" xfId="0">
      <alignment horizontal="center" vertical="center"/>
    </xf>
    <xf numFmtId="4" fontId="8" fillId="2" borderId="2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3" fontId="10" fillId="0" borderId="0" applyAlignment="1" pivotButton="0" quotePrefix="0" xfId="0">
      <alignment horizontal="right" vertical="center"/>
    </xf>
    <xf numFmtId="3" fontId="11" fillId="0" borderId="5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P46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3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4" customWidth="1" min="16" max="16"/>
    <col width="4" customWidth="1" min="17" max="17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Бюджет доходов и расходов</t>
        </is>
      </c>
    </row>
    <row r="4" ht="15" customHeight="1">
      <c r="B4" s="3" t="inlineStr">
        <is>
          <t>Бюджет доходов и расходов на год по месяцам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Параметры года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</row>
    <row r="11">
      <c r="B11" s="9" t="inlineStr">
        <is>
          <t>Плановая выручка за год</t>
        </is>
      </c>
      <c r="C11" s="10" t="inlineStr">
        <is>
          <t>₽</t>
        </is>
      </c>
      <c r="D11" s="11" t="n">
        <v>48000000</v>
      </c>
    </row>
    <row r="12">
      <c r="B12" s="9" t="inlineStr">
        <is>
          <t>Доля переменных затрат в выручке</t>
        </is>
      </c>
      <c r="C12" s="10" t="inlineStr">
        <is>
          <t>%</t>
        </is>
      </c>
      <c r="D12" s="12" t="n">
        <v>0.62</v>
      </c>
    </row>
    <row r="13">
      <c r="B13" s="9" t="inlineStr">
        <is>
          <t>Постоянные затраты в месяц</t>
        </is>
      </c>
      <c r="C13" s="10" t="inlineStr">
        <is>
          <t>₽</t>
        </is>
      </c>
      <c r="D13" s="11" t="n">
        <v>980000</v>
      </c>
    </row>
    <row r="14">
      <c r="B14" s="9" t="inlineStr">
        <is>
          <t>Амортизация в месяц</t>
        </is>
      </c>
      <c r="C14" s="10" t="inlineStr">
        <is>
          <t>₽</t>
        </is>
      </c>
      <c r="D14" s="11" t="n">
        <v>210000</v>
      </c>
    </row>
    <row r="15">
      <c r="B15" s="9" t="inlineStr">
        <is>
          <t>Проценты по кредитам в месяц</t>
        </is>
      </c>
      <c r="C15" s="10" t="inlineStr">
        <is>
          <t>₽</t>
        </is>
      </c>
      <c r="D15" s="11" t="n">
        <v>145000</v>
      </c>
    </row>
    <row r="16">
      <c r="B16" s="9" t="inlineStr">
        <is>
          <t>Ставка налога на прибыль</t>
        </is>
      </c>
      <c r="C16" s="10" t="inlineStr">
        <is>
          <t>%</t>
        </is>
      </c>
      <c r="D16" s="12" t="n">
        <v>0.25</v>
      </c>
    </row>
    <row r="18" ht="20" customHeight="1">
      <c r="B18" s="7" t="inlineStr">
        <is>
          <t>Сезонность и бюджет</t>
        </is>
      </c>
    </row>
    <row r="19" ht="3" customHeight="1"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  <c r="K19" s="8" t="n"/>
      <c r="L19" s="8" t="n"/>
      <c r="M19" s="8" t="n"/>
      <c r="N19" s="8" t="n"/>
      <c r="O19" s="8" t="n"/>
    </row>
    <row r="20" ht="18" customHeight="1">
      <c r="B20" s="13" t="inlineStr">
        <is>
          <t>Статья, ₽</t>
        </is>
      </c>
      <c r="C20" s="14" t="inlineStr"/>
      <c r="D20" s="14" t="inlineStr">
        <is>
          <t>Янв</t>
        </is>
      </c>
      <c r="E20" s="14" t="inlineStr">
        <is>
          <t>Фев</t>
        </is>
      </c>
      <c r="F20" s="14" t="inlineStr">
        <is>
          <t>Мар</t>
        </is>
      </c>
      <c r="G20" s="14" t="inlineStr">
        <is>
          <t>Апр</t>
        </is>
      </c>
      <c r="H20" s="14" t="inlineStr">
        <is>
          <t>Май</t>
        </is>
      </c>
      <c r="I20" s="14" t="inlineStr">
        <is>
          <t>Июн</t>
        </is>
      </c>
      <c r="J20" s="14" t="inlineStr">
        <is>
          <t>Июл</t>
        </is>
      </c>
      <c r="K20" s="14" t="inlineStr">
        <is>
          <t>Авг</t>
        </is>
      </c>
      <c r="L20" s="14" t="inlineStr">
        <is>
          <t>Сен</t>
        </is>
      </c>
      <c r="M20" s="14" t="inlineStr">
        <is>
          <t>Окт</t>
        </is>
      </c>
      <c r="N20" s="14" t="inlineStr">
        <is>
          <t>Ноя</t>
        </is>
      </c>
      <c r="O20" s="14" t="inlineStr">
        <is>
          <t>Дек</t>
        </is>
      </c>
      <c r="P20" s="14" t="inlineStr">
        <is>
          <t>Год</t>
        </is>
      </c>
    </row>
    <row r="21">
      <c r="B21" s="3" t="inlineStr">
        <is>
          <t>Коэффициент сезонности</t>
        </is>
      </c>
      <c r="D21" s="15" t="n">
        <v>0.7</v>
      </c>
      <c r="E21" s="15" t="n">
        <v>0.75</v>
      </c>
      <c r="F21" s="15" t="n">
        <v>0.95</v>
      </c>
      <c r="G21" s="15" t="n">
        <v>1</v>
      </c>
      <c r="H21" s="15" t="n">
        <v>1.05</v>
      </c>
      <c r="I21" s="15" t="n">
        <v>1</v>
      </c>
      <c r="J21" s="15" t="n">
        <v>0.85</v>
      </c>
      <c r="K21" s="15" t="n">
        <v>0.9</v>
      </c>
      <c r="L21" s="15" t="n">
        <v>1.15</v>
      </c>
      <c r="M21" s="15" t="n">
        <v>1.2</v>
      </c>
      <c r="N21" s="15" t="n">
        <v>1.25</v>
      </c>
      <c r="O21" s="15" t="n">
        <v>1.2</v>
      </c>
      <c r="P21" s="16">
        <f>SUM(D21:O21)</f>
        <v/>
      </c>
    </row>
    <row r="22">
      <c r="B22" s="9" t="inlineStr">
        <is>
          <t>Выручка</t>
        </is>
      </c>
      <c r="D22" s="17">
        <f>ВыручкаГод*D21/SUM($D$21:$O$21)</f>
        <v/>
      </c>
      <c r="E22" s="17">
        <f>ВыручкаГод*E21/SUM($D$21:$O$21)</f>
        <v/>
      </c>
      <c r="F22" s="17">
        <f>ВыручкаГод*F21/SUM($D$21:$O$21)</f>
        <v/>
      </c>
      <c r="G22" s="17">
        <f>ВыручкаГод*G21/SUM($D$21:$O$21)</f>
        <v/>
      </c>
      <c r="H22" s="17">
        <f>ВыручкаГод*H21/SUM($D$21:$O$21)</f>
        <v/>
      </c>
      <c r="I22" s="17">
        <f>ВыручкаГод*I21/SUM($D$21:$O$21)</f>
        <v/>
      </c>
      <c r="J22" s="17">
        <f>ВыручкаГод*J21/SUM($D$21:$O$21)</f>
        <v/>
      </c>
      <c r="K22" s="17">
        <f>ВыручкаГод*K21/SUM($D$21:$O$21)</f>
        <v/>
      </c>
      <c r="L22" s="17">
        <f>ВыручкаГод*L21/SUM($D$21:$O$21)</f>
        <v/>
      </c>
      <c r="M22" s="17">
        <f>ВыручкаГод*M21/SUM($D$21:$O$21)</f>
        <v/>
      </c>
      <c r="N22" s="17">
        <f>ВыручкаГод*N21/SUM($D$21:$O$21)</f>
        <v/>
      </c>
      <c r="O22" s="17">
        <f>ВыручкаГод*O21/SUM($D$21:$O$21)</f>
        <v/>
      </c>
      <c r="P22" s="18">
        <f>SUM(D22:O22)</f>
        <v/>
      </c>
    </row>
    <row r="23">
      <c r="B23" s="9" t="inlineStr">
        <is>
          <t>Переменные затраты</t>
        </is>
      </c>
      <c r="D23" s="17">
        <f>-D22*ДоляПеременных</f>
        <v/>
      </c>
      <c r="E23" s="17">
        <f>-E22*ДоляПеременных</f>
        <v/>
      </c>
      <c r="F23" s="17">
        <f>-F22*ДоляПеременных</f>
        <v/>
      </c>
      <c r="G23" s="17">
        <f>-G22*ДоляПеременных</f>
        <v/>
      </c>
      <c r="H23" s="17">
        <f>-H22*ДоляПеременных</f>
        <v/>
      </c>
      <c r="I23" s="17">
        <f>-I22*ДоляПеременных</f>
        <v/>
      </c>
      <c r="J23" s="17">
        <f>-J22*ДоляПеременных</f>
        <v/>
      </c>
      <c r="K23" s="17">
        <f>-K22*ДоляПеременных</f>
        <v/>
      </c>
      <c r="L23" s="17">
        <f>-L22*ДоляПеременных</f>
        <v/>
      </c>
      <c r="M23" s="17">
        <f>-M22*ДоляПеременных</f>
        <v/>
      </c>
      <c r="N23" s="17">
        <f>-N22*ДоляПеременных</f>
        <v/>
      </c>
      <c r="O23" s="17">
        <f>-O22*ДоляПеременных</f>
        <v/>
      </c>
      <c r="P23" s="17">
        <f>SUM(D23:O23)</f>
        <v/>
      </c>
    </row>
    <row r="24">
      <c r="B24" s="9" t="inlineStr">
        <is>
          <t>Валовая прибыль</t>
        </is>
      </c>
      <c r="D24" s="18">
        <f>D22+D23</f>
        <v/>
      </c>
      <c r="E24" s="18">
        <f>E22+E23</f>
        <v/>
      </c>
      <c r="F24" s="18">
        <f>F22+F23</f>
        <v/>
      </c>
      <c r="G24" s="18">
        <f>G22+G23</f>
        <v/>
      </c>
      <c r="H24" s="18">
        <f>H22+H23</f>
        <v/>
      </c>
      <c r="I24" s="18">
        <f>I22+I23</f>
        <v/>
      </c>
      <c r="J24" s="18">
        <f>J22+J23</f>
        <v/>
      </c>
      <c r="K24" s="18">
        <f>K22+K23</f>
        <v/>
      </c>
      <c r="L24" s="18">
        <f>L22+L23</f>
        <v/>
      </c>
      <c r="M24" s="18">
        <f>M22+M23</f>
        <v/>
      </c>
      <c r="N24" s="18">
        <f>N22+N23</f>
        <v/>
      </c>
      <c r="O24" s="18">
        <f>O22+O23</f>
        <v/>
      </c>
      <c r="P24" s="18">
        <f>SUM(D24:O24)</f>
        <v/>
      </c>
    </row>
    <row r="25">
      <c r="B25" s="9" t="inlineStr">
        <is>
          <t>Постоянные затраты</t>
        </is>
      </c>
      <c r="D25" s="17">
        <f>-ПостоянныеМесяц</f>
        <v/>
      </c>
      <c r="E25" s="17">
        <f>-ПостоянныеМесяц</f>
        <v/>
      </c>
      <c r="F25" s="17">
        <f>-ПостоянныеМесяц</f>
        <v/>
      </c>
      <c r="G25" s="17">
        <f>-ПостоянныеМесяц</f>
        <v/>
      </c>
      <c r="H25" s="17">
        <f>-ПостоянныеМесяц</f>
        <v/>
      </c>
      <c r="I25" s="17">
        <f>-ПостоянныеМесяц</f>
        <v/>
      </c>
      <c r="J25" s="17">
        <f>-ПостоянныеМесяц</f>
        <v/>
      </c>
      <c r="K25" s="17">
        <f>-ПостоянныеМесяц</f>
        <v/>
      </c>
      <c r="L25" s="17">
        <f>-ПостоянныеМесяц</f>
        <v/>
      </c>
      <c r="M25" s="17">
        <f>-ПостоянныеМесяц</f>
        <v/>
      </c>
      <c r="N25" s="17">
        <f>-ПостоянныеМесяц</f>
        <v/>
      </c>
      <c r="O25" s="17">
        <f>-ПостоянныеМесяц</f>
        <v/>
      </c>
      <c r="P25" s="17">
        <f>SUM(D25:O25)</f>
        <v/>
      </c>
    </row>
    <row r="26">
      <c r="B26" s="9" t="inlineStr">
        <is>
          <t>EBITDA</t>
        </is>
      </c>
      <c r="D26" s="18">
        <f>D24+D25</f>
        <v/>
      </c>
      <c r="E26" s="18">
        <f>E24+E25</f>
        <v/>
      </c>
      <c r="F26" s="18">
        <f>F24+F25</f>
        <v/>
      </c>
      <c r="G26" s="18">
        <f>G24+G25</f>
        <v/>
      </c>
      <c r="H26" s="18">
        <f>H24+H25</f>
        <v/>
      </c>
      <c r="I26" s="18">
        <f>I24+I25</f>
        <v/>
      </c>
      <c r="J26" s="18">
        <f>J24+J25</f>
        <v/>
      </c>
      <c r="K26" s="18">
        <f>K24+K25</f>
        <v/>
      </c>
      <c r="L26" s="18">
        <f>L24+L25</f>
        <v/>
      </c>
      <c r="M26" s="18">
        <f>M24+M25</f>
        <v/>
      </c>
      <c r="N26" s="18">
        <f>N24+N25</f>
        <v/>
      </c>
      <c r="O26" s="18">
        <f>O24+O25</f>
        <v/>
      </c>
      <c r="P26" s="18">
        <f>SUM(D26:O26)</f>
        <v/>
      </c>
    </row>
    <row r="27">
      <c r="B27" s="9" t="inlineStr">
        <is>
          <t>Амортизация</t>
        </is>
      </c>
      <c r="D27" s="17">
        <f>-АмортизацияМесяц</f>
        <v/>
      </c>
      <c r="E27" s="17">
        <f>-АмортизацияМесяц</f>
        <v/>
      </c>
      <c r="F27" s="17">
        <f>-АмортизацияМесяц</f>
        <v/>
      </c>
      <c r="G27" s="17">
        <f>-АмортизацияМесяц</f>
        <v/>
      </c>
      <c r="H27" s="17">
        <f>-АмортизацияМесяц</f>
        <v/>
      </c>
      <c r="I27" s="17">
        <f>-АмортизацияМесяц</f>
        <v/>
      </c>
      <c r="J27" s="17">
        <f>-АмортизацияМесяц</f>
        <v/>
      </c>
      <c r="K27" s="17">
        <f>-АмортизацияМесяц</f>
        <v/>
      </c>
      <c r="L27" s="17">
        <f>-АмортизацияМесяц</f>
        <v/>
      </c>
      <c r="M27" s="17">
        <f>-АмортизацияМесяц</f>
        <v/>
      </c>
      <c r="N27" s="17">
        <f>-АмортизацияМесяц</f>
        <v/>
      </c>
      <c r="O27" s="17">
        <f>-АмортизацияМесяц</f>
        <v/>
      </c>
      <c r="P27" s="17">
        <f>SUM(D27:O27)</f>
        <v/>
      </c>
    </row>
    <row r="28">
      <c r="B28" s="9" t="inlineStr">
        <is>
          <t>Операционная прибыль (EBIT)</t>
        </is>
      </c>
      <c r="D28" s="18">
        <f>D26+D27</f>
        <v/>
      </c>
      <c r="E28" s="18">
        <f>E26+E27</f>
        <v/>
      </c>
      <c r="F28" s="18">
        <f>F26+F27</f>
        <v/>
      </c>
      <c r="G28" s="18">
        <f>G26+G27</f>
        <v/>
      </c>
      <c r="H28" s="18">
        <f>H26+H27</f>
        <v/>
      </c>
      <c r="I28" s="18">
        <f>I26+I27</f>
        <v/>
      </c>
      <c r="J28" s="18">
        <f>J26+J27</f>
        <v/>
      </c>
      <c r="K28" s="18">
        <f>K26+K27</f>
        <v/>
      </c>
      <c r="L28" s="18">
        <f>L26+L27</f>
        <v/>
      </c>
      <c r="M28" s="18">
        <f>M26+M27</f>
        <v/>
      </c>
      <c r="N28" s="18">
        <f>N26+N27</f>
        <v/>
      </c>
      <c r="O28" s="18">
        <f>O26+O27</f>
        <v/>
      </c>
      <c r="P28" s="18">
        <f>SUM(D28:O28)</f>
        <v/>
      </c>
    </row>
    <row r="29">
      <c r="B29" s="9" t="inlineStr">
        <is>
          <t>Проценты по кредитам</t>
        </is>
      </c>
      <c r="D29" s="17">
        <f>-ПроцентыМесяц</f>
        <v/>
      </c>
      <c r="E29" s="17">
        <f>-ПроцентыМесяц</f>
        <v/>
      </c>
      <c r="F29" s="17">
        <f>-ПроцентыМесяц</f>
        <v/>
      </c>
      <c r="G29" s="17">
        <f>-ПроцентыМесяц</f>
        <v/>
      </c>
      <c r="H29" s="17">
        <f>-ПроцентыМесяц</f>
        <v/>
      </c>
      <c r="I29" s="17">
        <f>-ПроцентыМесяц</f>
        <v/>
      </c>
      <c r="J29" s="17">
        <f>-ПроцентыМесяц</f>
        <v/>
      </c>
      <c r="K29" s="17">
        <f>-ПроцентыМесяц</f>
        <v/>
      </c>
      <c r="L29" s="17">
        <f>-ПроцентыМесяц</f>
        <v/>
      </c>
      <c r="M29" s="17">
        <f>-ПроцентыМесяц</f>
        <v/>
      </c>
      <c r="N29" s="17">
        <f>-ПроцентыМесяц</f>
        <v/>
      </c>
      <c r="O29" s="17">
        <f>-ПроцентыМесяц</f>
        <v/>
      </c>
      <c r="P29" s="17">
        <f>SUM(D29:O29)</f>
        <v/>
      </c>
    </row>
    <row r="30">
      <c r="B30" s="9" t="inlineStr">
        <is>
          <t>Прибыль до налога</t>
        </is>
      </c>
      <c r="D30" s="17">
        <f>D28+D29</f>
        <v/>
      </c>
      <c r="E30" s="17">
        <f>E28+E29</f>
        <v/>
      </c>
      <c r="F30" s="17">
        <f>F28+F29</f>
        <v/>
      </c>
      <c r="G30" s="17">
        <f>G28+G29</f>
        <v/>
      </c>
      <c r="H30" s="17">
        <f>H28+H29</f>
        <v/>
      </c>
      <c r="I30" s="17">
        <f>I28+I29</f>
        <v/>
      </c>
      <c r="J30" s="17">
        <f>J28+J29</f>
        <v/>
      </c>
      <c r="K30" s="17">
        <f>K28+K29</f>
        <v/>
      </c>
      <c r="L30" s="17">
        <f>L28+L29</f>
        <v/>
      </c>
      <c r="M30" s="17">
        <f>M28+M29</f>
        <v/>
      </c>
      <c r="N30" s="17">
        <f>N28+N29</f>
        <v/>
      </c>
      <c r="O30" s="17">
        <f>O28+O29</f>
        <v/>
      </c>
      <c r="P30" s="17">
        <f>SUM(D30:O30)</f>
        <v/>
      </c>
    </row>
    <row r="31">
      <c r="B31" s="9" t="inlineStr">
        <is>
          <t>Налог на прибыль</t>
        </is>
      </c>
      <c r="D31" s="17">
        <f>-MAX(0,D30)*СтавкаНалога</f>
        <v/>
      </c>
      <c r="E31" s="17">
        <f>-MAX(0,E30)*СтавкаНалога</f>
        <v/>
      </c>
      <c r="F31" s="17">
        <f>-MAX(0,F30)*СтавкаНалога</f>
        <v/>
      </c>
      <c r="G31" s="17">
        <f>-MAX(0,G30)*СтавкаНалога</f>
        <v/>
      </c>
      <c r="H31" s="17">
        <f>-MAX(0,H30)*СтавкаНалога</f>
        <v/>
      </c>
      <c r="I31" s="17">
        <f>-MAX(0,I30)*СтавкаНалога</f>
        <v/>
      </c>
      <c r="J31" s="17">
        <f>-MAX(0,J30)*СтавкаНалога</f>
        <v/>
      </c>
      <c r="K31" s="17">
        <f>-MAX(0,K30)*СтавкаНалога</f>
        <v/>
      </c>
      <c r="L31" s="17">
        <f>-MAX(0,L30)*СтавкаНалога</f>
        <v/>
      </c>
      <c r="M31" s="17">
        <f>-MAX(0,M30)*СтавкаНалога</f>
        <v/>
      </c>
      <c r="N31" s="17">
        <f>-MAX(0,N30)*СтавкаНалога</f>
        <v/>
      </c>
      <c r="O31" s="17">
        <f>-MAX(0,O30)*СтавкаНалога</f>
        <v/>
      </c>
      <c r="P31" s="17">
        <f>SUM(D31:O31)</f>
        <v/>
      </c>
    </row>
    <row r="32" ht="22" customHeight="1">
      <c r="B32" s="9" t="inlineStr">
        <is>
          <t>Чистая прибыль</t>
        </is>
      </c>
      <c r="D32" s="19">
        <f>D30+D31</f>
        <v/>
      </c>
      <c r="E32" s="19">
        <f>E30+E31</f>
        <v/>
      </c>
      <c r="F32" s="19">
        <f>F30+F31</f>
        <v/>
      </c>
      <c r="G32" s="19">
        <f>G30+G31</f>
        <v/>
      </c>
      <c r="H32" s="19">
        <f>H30+H31</f>
        <v/>
      </c>
      <c r="I32" s="19">
        <f>I30+I31</f>
        <v/>
      </c>
      <c r="J32" s="19">
        <f>J30+J31</f>
        <v/>
      </c>
      <c r="K32" s="19">
        <f>K30+K31</f>
        <v/>
      </c>
      <c r="L32" s="19">
        <f>L30+L31</f>
        <v/>
      </c>
      <c r="M32" s="19">
        <f>M30+M31</f>
        <v/>
      </c>
      <c r="N32" s="19">
        <f>N30+N31</f>
        <v/>
      </c>
      <c r="O32" s="19">
        <f>O30+O31</f>
        <v/>
      </c>
      <c r="P32" s="19">
        <f>SUM(D32:O32)</f>
        <v/>
      </c>
    </row>
    <row r="34" ht="20" customHeight="1">
      <c r="B34" s="7" t="inlineStr">
        <is>
          <t>Итоги года</t>
        </is>
      </c>
    </row>
    <row r="35" ht="3" customHeight="1">
      <c r="B35" s="8" t="n"/>
      <c r="C35" s="8" t="n"/>
      <c r="D35" s="8" t="n"/>
      <c r="E35" s="8" t="n"/>
      <c r="F35" s="8" t="n"/>
      <c r="G35" s="8" t="n"/>
      <c r="H35" s="8" t="n"/>
      <c r="I35" s="8" t="n"/>
      <c r="J35" s="8" t="n"/>
      <c r="K35" s="8" t="n"/>
      <c r="L35" s="8" t="n"/>
      <c r="M35" s="8" t="n"/>
      <c r="N35" s="8" t="n"/>
      <c r="O35" s="8" t="n"/>
    </row>
    <row r="36">
      <c r="B36" s="9" t="inlineStr">
        <is>
          <t>Рентабельность по EBITDA</t>
        </is>
      </c>
      <c r="D36" s="20">
        <f>EBITDAИтого/ВыручкаИтого</f>
        <v/>
      </c>
    </row>
    <row r="37">
      <c r="B37" s="9" t="inlineStr">
        <is>
          <t>Рентабельность по чистой прибыли</t>
        </is>
      </c>
      <c r="D37" s="20">
        <f>ЧистаяИтого/ВыручкаИтого</f>
        <v/>
      </c>
    </row>
    <row r="38">
      <c r="B38" s="9" t="inlineStr">
        <is>
          <t>Убыточных месяцев</t>
        </is>
      </c>
      <c r="D38" s="17">
        <f>COUNTIF(D32:O32,"&lt;0")</f>
        <v/>
      </c>
    </row>
    <row r="39">
      <c r="B39" s="9" t="inlineStr">
        <is>
          <t>Худший месяц</t>
        </is>
      </c>
      <c r="D39" s="17">
        <f>MIN(D32:O32)</f>
        <v/>
      </c>
    </row>
    <row r="40">
      <c r="B40" s="9" t="inlineStr">
        <is>
          <t>Лучший месяц</t>
        </is>
      </c>
      <c r="D40" s="17">
        <f>MAX(D32:O32)</f>
        <v/>
      </c>
    </row>
    <row r="41">
      <c r="B41" s="9" t="inlineStr">
        <is>
          <t>Точка безубыточности по выручке за год</t>
        </is>
      </c>
      <c r="D41" s="17">
        <f>(ПостоянныеМесяц+АмортизацияМесяц+ПроцентыМесяц)*12/(1-ДоляПеременных)</f>
        <v/>
      </c>
    </row>
    <row r="42">
      <c r="B42" s="9" t="inlineStr">
        <is>
          <t>Запас прочности</t>
        </is>
      </c>
      <c r="D42" s="20">
        <f>1-ТочкаБезубыточности/ВыручкаИтого</f>
        <v/>
      </c>
    </row>
    <row r="43">
      <c r="B43" s="3" t="inlineStr">
        <is>
          <t>Оценка бюджета</t>
        </is>
      </c>
      <c r="D43" s="9">
        <f>IF(ЧистаяИтого&lt;=0,"Бюджет убыточен — план не сходится",IF(УбыточныхМесяцев&gt;0,"Год прибыльный, но есть провальные месяцы — нужен запас денег","Бюджет прибылен во все месяцы"))</f>
        <v/>
      </c>
    </row>
    <row r="44" ht="26" customHeight="1">
      <c r="B44" s="21" t="inlineStr">
        <is>
          <t>Налог считается от положительной прибыли месяца: убыток месяца налог не уменьшает, потому что база считается нарастающим итогом. Для быстрой оценки это допустимое упрощение, для налоговой отчётности — нет.</t>
        </is>
      </c>
    </row>
    <row r="46">
      <c r="B46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1">
    <mergeCell ref="B44:O44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