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ОстатокНачало">'Модель'!$D$11</definedName>
    <definedName name="Поступления">'Модель'!$D$12</definedName>
    <definedName name="НеснижаемыйОстаток">'Модель'!$D$13</definedName>
    <definedName name="ДенегВсего">'Модель'!$D$14</definedName>
    <definedName name="ДоступноКРаспределению">'Модель'!$D$15</definedName>
    <definedName name="Заявка1">'Модель'!$D$21</definedName>
    <definedName name="Оплата1">'Модель'!$E$21</definedName>
    <definedName name="Нехватка1">'Модель'!$F$21</definedName>
    <definedName name="Заявка2">'Модель'!$D$22</definedName>
    <definedName name="Оплата2">'Модель'!$E$22</definedName>
    <definedName name="Нехватка2">'Модель'!$F$22</definedName>
    <definedName name="Заявка3">'Модель'!$D$23</definedName>
    <definedName name="Оплата3">'Модель'!$E$23</definedName>
    <definedName name="Нехватка3">'Модель'!$F$23</definedName>
    <definedName name="Заявка4">'Модель'!$D$24</definedName>
    <definedName name="Оплата4">'Модель'!$E$24</definedName>
    <definedName name="Нехватка4">'Модель'!$F$24</definedName>
    <definedName name="Заявка5">'Модель'!$D$25</definedName>
    <definedName name="Оплата5">'Модель'!$E$25</definedName>
    <definedName name="Нехватка5">'Модель'!$F$25</definedName>
    <definedName name="ЗаявленоВсего">'Модель'!$D$26</definedName>
    <definedName name="ОплаченоВсего">'Модель'!$E$26</definedName>
    <definedName name="НехваткаВсего">'Модель'!$F$26</definedName>
    <definedName name="ОстатокКонец">'Модель'!$D$30</definedName>
    <definedName name="ДоляОплаты">'Модель'!$D$31</definedName>
    <definedName name="НехваткаКритичных">'Модель'!$D$32</definedName>
    <definedName name="НадоНайти">'Модель'!$D$33</definedName>
    <definedName name="ЕстьРазрыв">'Модель'!$D$34</definedName>
    <definedName name="ЛимитЛинии">'Модель'!$D$38</definedName>
    <definedName name="СборДебиторки">'Модель'!$D$39</definedName>
    <definedName name="ОтсрочкаПоставщиков">'Модель'!$D$40</definedName>
    <definedName name="ИсточникиВсего">'Модель'!$D$41</definedName>
    <definedName name="ХватаетИсточников">'Модель'!$D$42</definedName>
    <definedName name="ОстатокНехватки">'Модель'!$D$43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161616"/>
      <sz val="10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4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3" fontId="9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46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3" customWidth="1" min="3" max="3"/>
    <col width="16" customWidth="1" min="4" max="4"/>
    <col width="16" customWidth="1" min="5" max="5"/>
    <col width="16" customWidth="1" min="6" max="6"/>
    <col width="4" customWidth="1" min="7" max="7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Реестр платежей на неделю</t>
        </is>
      </c>
    </row>
    <row r="4" ht="15" customHeight="1">
      <c r="B4" s="3" t="inlineStr">
        <is>
          <t>Распределение денег недели по пяти группам приоритета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Деньги недели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Остаток на счетах на начало недели</t>
        </is>
      </c>
      <c r="C11" s="10" t="inlineStr">
        <is>
          <t>₽</t>
        </is>
      </c>
      <c r="D11" s="11" t="n">
        <v>9200000</v>
      </c>
    </row>
    <row r="12">
      <c r="B12" s="9" t="inlineStr">
        <is>
          <t>Подтверждённые поступления за неделю</t>
        </is>
      </c>
      <c r="C12" s="10" t="inlineStr">
        <is>
          <t>₽</t>
        </is>
      </c>
      <c r="D12" s="11" t="n">
        <v>14500000</v>
      </c>
    </row>
    <row r="13">
      <c r="B13" s="9" t="inlineStr">
        <is>
          <t>Неснижаемый остаток</t>
        </is>
      </c>
      <c r="C13" s="10" t="inlineStr">
        <is>
          <t>₽</t>
        </is>
      </c>
      <c r="D13" s="11" t="n">
        <v>6000000</v>
      </c>
    </row>
    <row r="14">
      <c r="B14" s="9" t="inlineStr">
        <is>
          <t>Всего денег в распоряжении</t>
        </is>
      </c>
      <c r="D14" s="12">
        <f>ОстатокНачало+Поступления</f>
        <v/>
      </c>
    </row>
    <row r="15">
      <c r="B15" s="9" t="inlineStr">
        <is>
          <t>Доступно к распределению</t>
        </is>
      </c>
      <c r="D15" s="12">
        <f>MAX(0,ДенегВсего-НеснижаемыйОстаток)</f>
        <v/>
      </c>
    </row>
    <row r="16" ht="26" customHeight="1">
      <c r="B16" s="13" t="inlineStr">
        <is>
          <t>Неснижаемый остаток вычитается до распределения, а не остаётся «на потом». Иначе он расходуется первым же срочным платежом и перестаёт быть страховкой.</t>
        </is>
      </c>
    </row>
    <row r="18" ht="20" customHeight="1">
      <c r="B18" s="7" t="inlineStr">
        <is>
          <t>Заявки по группам приоритета</t>
        </is>
      </c>
    </row>
    <row r="19" ht="3" customHeight="1">
      <c r="B19" s="8" t="n"/>
      <c r="C19" s="8" t="n"/>
      <c r="D19" s="8" t="n"/>
      <c r="E19" s="8" t="n"/>
      <c r="F19" s="8" t="n"/>
      <c r="G19" s="8" t="n"/>
    </row>
    <row r="20">
      <c r="B20" s="3" t="inlineStr">
        <is>
          <t>Группа</t>
        </is>
      </c>
      <c r="D20" s="3" t="inlineStr">
        <is>
          <t>Заявлено</t>
        </is>
      </c>
      <c r="E20" s="3" t="inlineStr">
        <is>
          <t>Оплачивается</t>
        </is>
      </c>
      <c r="F20" s="3" t="inlineStr">
        <is>
          <t>Не хватает</t>
        </is>
      </c>
    </row>
    <row r="21">
      <c r="B21" s="9" t="inlineStr">
        <is>
          <t>1. Безусловные — налоги, взносы, зарплата</t>
        </is>
      </c>
      <c r="D21" s="11" t="n">
        <v>8600000</v>
      </c>
      <c r="E21" s="12">
        <f>MIN(D21,ДоступноКРаспределению)</f>
        <v/>
      </c>
      <c r="F21" s="12">
        <f>D21-E21</f>
        <v/>
      </c>
    </row>
    <row r="22">
      <c r="B22" s="9" t="inlineStr">
        <is>
          <t>2. Критичные — кредиты, аренда, коммунальные</t>
        </is>
      </c>
      <c r="D22" s="11" t="n">
        <v>5400000</v>
      </c>
      <c r="E22" s="12">
        <f>MAX(0,MIN(D22,ДоступноКРаспределению-(E21)))</f>
        <v/>
      </c>
      <c r="F22" s="12">
        <f>D22-E22</f>
        <v/>
      </c>
    </row>
    <row r="23">
      <c r="B23" s="9" t="inlineStr">
        <is>
          <t>3. Операционные — поставщики по действующим договорам</t>
        </is>
      </c>
      <c r="D23" s="11" t="n">
        <v>12800000</v>
      </c>
      <c r="E23" s="12">
        <f>MAX(0,MIN(D23,ДоступноКРаспределению-(E21+E22)))</f>
        <v/>
      </c>
      <c r="F23" s="12">
        <f>D23-E23</f>
        <v/>
      </c>
    </row>
    <row r="24">
      <c r="B24" s="9" t="inlineStr">
        <is>
          <t>4. Отложимые — расходные материалы, обучение</t>
        </is>
      </c>
      <c r="D24" s="11" t="n">
        <v>2300000</v>
      </c>
      <c r="E24" s="12">
        <f>MAX(0,MIN(D24,ДоступноКРаспределению-(E21+E22+E23)))</f>
        <v/>
      </c>
      <c r="F24" s="12">
        <f>D24-E24</f>
        <v/>
      </c>
    </row>
    <row r="25">
      <c r="B25" s="9" t="inlineStr">
        <is>
          <t>5. Дискреционные — капвложения, выплаты собственникам</t>
        </is>
      </c>
      <c r="D25" s="11" t="n">
        <v>4000000</v>
      </c>
      <c r="E25" s="12">
        <f>MAX(0,MIN(D25,ДоступноКРаспределению-(E21+E22+E23+E24)))</f>
        <v/>
      </c>
      <c r="F25" s="12">
        <f>D25-E25</f>
        <v/>
      </c>
    </row>
    <row r="26">
      <c r="B26" s="9" t="inlineStr">
        <is>
          <t>Итого</t>
        </is>
      </c>
      <c r="D26" s="14">
        <f>SUM(D21:D25)</f>
        <v/>
      </c>
      <c r="E26" s="14">
        <f>SUM(E21:E25)</f>
        <v/>
      </c>
      <c r="F26" s="14">
        <f>SUM(F21:F25)</f>
        <v/>
      </c>
    </row>
    <row r="28" ht="20" customHeight="1">
      <c r="B28" s="7" t="inlineStr">
        <is>
          <t>Итоги недели</t>
        </is>
      </c>
    </row>
    <row r="29" ht="3" customHeight="1">
      <c r="B29" s="8" t="n"/>
      <c r="C29" s="8" t="n"/>
      <c r="D29" s="8" t="n"/>
      <c r="E29" s="8" t="n"/>
      <c r="F29" s="8" t="n"/>
      <c r="G29" s="8" t="n"/>
      <c r="H29" s="8" t="n"/>
      <c r="I29" s="8" t="n"/>
    </row>
    <row r="30">
      <c r="B30" s="9" t="inlineStr">
        <is>
          <t>Остаток на конец недели</t>
        </is>
      </c>
      <c r="D30" s="12">
        <f>ДенегВсего-ОплаченоВсего</f>
        <v/>
      </c>
    </row>
    <row r="31">
      <c r="B31" s="9" t="inlineStr">
        <is>
          <t>Доля заявок, которая оплачена</t>
        </is>
      </c>
      <c r="D31" s="15">
        <f>IF(ЗаявленоВсего=0,0,ОплаченоВсего/ЗаявленоВсего)</f>
        <v/>
      </c>
    </row>
    <row r="32">
      <c r="B32" s="9" t="inlineStr">
        <is>
          <t>Нехватка по критичным группам (1 и 2)</t>
        </is>
      </c>
      <c r="D32" s="12">
        <f>Нехватка1+Нехватка2</f>
        <v/>
      </c>
    </row>
    <row r="33">
      <c r="B33" s="9" t="inlineStr">
        <is>
          <t>Сколько денег надо найти на критичное</t>
        </is>
      </c>
      <c r="D33" s="12">
        <f>MAX(0,НехваткаКритичных)</f>
        <v/>
      </c>
    </row>
    <row r="34">
      <c r="B34" s="9" t="inlineStr">
        <is>
          <t>Кассовый разрыв на неделе</t>
        </is>
      </c>
      <c r="D34" s="12">
        <f>IF(НехваткаКритичных&gt;0,1,0)</f>
        <v/>
      </c>
    </row>
    <row r="36" ht="20" customHeight="1">
      <c r="B36" s="7" t="inlineStr">
        <is>
          <t>Чем закрыть нехватку</t>
        </is>
      </c>
    </row>
    <row r="37" ht="3" customHeight="1">
      <c r="B37" s="8" t="n"/>
      <c r="C37" s="8" t="n"/>
      <c r="D37" s="8" t="n"/>
      <c r="E37" s="8" t="n"/>
      <c r="F37" s="8" t="n"/>
      <c r="G37" s="8" t="n"/>
      <c r="H37" s="8" t="n"/>
      <c r="I37" s="8" t="n"/>
    </row>
    <row r="38">
      <c r="B38" s="9" t="inlineStr">
        <is>
          <t>Доступный лимит кредитной линии</t>
        </is>
      </c>
      <c r="C38" s="10" t="inlineStr">
        <is>
          <t>₽</t>
        </is>
      </c>
      <c r="D38" s="11" t="n">
        <v>10000000</v>
      </c>
    </row>
    <row r="39">
      <c r="B39" s="9" t="inlineStr">
        <is>
          <t>Дебиторка, которую реально собрать за неделю</t>
        </is>
      </c>
      <c r="C39" s="10" t="inlineStr">
        <is>
          <t>₽</t>
        </is>
      </c>
      <c r="D39" s="11" t="n">
        <v>3500000</v>
      </c>
    </row>
    <row r="40">
      <c r="B40" s="9" t="inlineStr">
        <is>
          <t>Отсрочка, о которой можно договориться с поставщиками</t>
        </is>
      </c>
      <c r="C40" s="10" t="inlineStr">
        <is>
          <t>₽</t>
        </is>
      </c>
      <c r="D40" s="11" t="n">
        <v>4000000</v>
      </c>
    </row>
    <row r="41">
      <c r="B41" s="9" t="inlineStr">
        <is>
          <t>Всего доступных источников</t>
        </is>
      </c>
      <c r="D41" s="12">
        <f>ЛимитЛинии+СборДебиторки+ОтсрочкаПоставщиков</f>
        <v/>
      </c>
    </row>
    <row r="42">
      <c r="B42" s="9" t="inlineStr">
        <is>
          <t>Хватает ли на всю нехватку</t>
        </is>
      </c>
      <c r="D42" s="12">
        <f>IF(ИсточникиВсего&gt;=НехваткаВсего,1,0)</f>
        <v/>
      </c>
    </row>
    <row r="43">
      <c r="B43" s="9" t="inlineStr">
        <is>
          <t>Остаток нехватки после всех источников</t>
        </is>
      </c>
      <c r="D43" s="12">
        <f>MAX(0,НехваткаВсего-ИсточникиВсего)</f>
        <v/>
      </c>
    </row>
    <row r="44" ht="38" customHeight="1">
      <c r="B44" s="13" t="inlineStr">
        <is>
          <t>Порядок использования источников — от дешёвого к дорогому: сначала собрать своё, потом договориться об отсрочке, и только затем брать деньги под процент. В жизни делают наоборот, потому что первое требует разговоров, а последнее — одной кнопки.</t>
        </is>
      </c>
    </row>
    <row r="46">
      <c r="B46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2">
    <mergeCell ref="B44:I44"/>
    <mergeCell ref="B16:I16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2026-09-09T14:08:45Z</dcterms:created>
  <dcterms:modified xmlns:dcterms="http://purl.org/dc/terms/" xmlns:xsi="http://www.w3.org/2001/XMLSchema-instance" xsi:type="dcterms:W3CDTF">2026-09-09T14:08:45Z</dcterms:modified>
</cp:coreProperties>
</file>