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МесяцевВПериоде">'Модель'!$D$11</definedName>
    <definedName name="МесяцевПрошло">'Модель'!$D$12</definedName>
    <definedName name="ДоляПериода">'Модель'!$D$13</definedName>
    <definedName name="Лимит1">'Модель'!$D$18</definedName>
    <definedName name="Факт1">'Модель'!$E$18</definedName>
    <definedName name="Обязательства1">'Модель'!$F$18</definedName>
    <definedName name="Свободно1">'Модель'!$G$18</definedName>
    <definedName name="Выбрано1">'Модель'!$H$18</definedName>
    <definedName name="Прогноз1">'Модель'!$I$18</definedName>
    <definedName name="Лимит2">'Модель'!$D$19</definedName>
    <definedName name="Факт2">'Модель'!$E$19</definedName>
    <definedName name="Обязательства2">'Модель'!$F$19</definedName>
    <definedName name="Свободно2">'Модель'!$G$19</definedName>
    <definedName name="Выбрано2">'Модель'!$H$19</definedName>
    <definedName name="Прогноз2">'Модель'!$I$19</definedName>
    <definedName name="Лимит3">'Модель'!$D$20</definedName>
    <definedName name="Факт3">'Модель'!$E$20</definedName>
    <definedName name="Обязательства3">'Модель'!$F$20</definedName>
    <definedName name="Свободно3">'Модель'!$G$20</definedName>
    <definedName name="Выбрано3">'Модель'!$H$20</definedName>
    <definedName name="Прогноз3">'Модель'!$I$20</definedName>
    <definedName name="Лимит4">'Модель'!$D$21</definedName>
    <definedName name="Факт4">'Модель'!$E$21</definedName>
    <definedName name="Обязательства4">'Модель'!$F$21</definedName>
    <definedName name="Свободно4">'Модель'!$G$21</definedName>
    <definedName name="Выбрано4">'Модель'!$H$21</definedName>
    <definedName name="Прогноз4">'Модель'!$I$21</definedName>
    <definedName name="Лимит5">'Модель'!$D$22</definedName>
    <definedName name="Факт5">'Модель'!$E$22</definedName>
    <definedName name="Обязательства5">'Модель'!$F$22</definedName>
    <definedName name="Свободно5">'Модель'!$G$22</definedName>
    <definedName name="Выбрано5">'Модель'!$H$22</definedName>
    <definedName name="Прогноз5">'Модель'!$I$22</definedName>
    <definedName name="Лимит6">'Модель'!$D$23</definedName>
    <definedName name="Факт6">'Модель'!$E$23</definedName>
    <definedName name="Обязательства6">'Модель'!$F$23</definedName>
    <definedName name="Свободно6">'Модель'!$G$23</definedName>
    <definedName name="Выбрано6">'Модель'!$H$23</definedName>
    <definedName name="Прогноз6">'Модель'!$I$23</definedName>
    <definedName name="Лимит7">'Модель'!$D$24</definedName>
    <definedName name="Факт7">'Модель'!$E$24</definedName>
    <definedName name="Обязательства7">'Модель'!$F$24</definedName>
    <definedName name="Свободно7">'Модель'!$G$24</definedName>
    <definedName name="Выбрано7">'Модель'!$H$24</definedName>
    <definedName name="Прогноз7">'Модель'!$I$24</definedName>
    <definedName name="Лимит8">'Модель'!$D$25</definedName>
    <definedName name="Факт8">'Модель'!$E$25</definedName>
    <definedName name="Обязательства8">'Модель'!$F$25</definedName>
    <definedName name="Свободно8">'Модель'!$G$25</definedName>
    <definedName name="Выбрано8">'Модель'!$H$25</definedName>
    <definedName name="Прогноз8">'Модель'!$I$25</definedName>
    <definedName name="ЛимитИтого">'Модель'!$D$26</definedName>
    <definedName name="ФактИтого">'Модель'!$E$26</definedName>
    <definedName name="ОбязательстваИтого">'Модель'!$F$26</definedName>
    <definedName name="СвободноИтого">'Модель'!$G$26</definedName>
    <definedName name="ПрогнозИтого">'Модель'!$I$26</definedName>
    <definedName name="ВыбраноИтого">'Модель'!$H$26</definedName>
    <definedName name="ОпережениеВыборки">'Модель'!$D$30</definedName>
    <definedName name="ОжидаемоеИсполнение">'Модель'!$D$31</definedName>
    <definedName name="ОжидаемыйПерерасход">'Модель'!$D$32</definedName>
    <definedName name="СтатейСПеребором">'Модель'!$D$33</definedName>
    <definedName name="СтатейНаГрани">'Модель'!$D$34</definedName>
    <definedName name="ЕстьЧтоПерераспределить">'Модель'!$D$39</definedName>
    <definedName name="НехваткаПоПеребору">'Модель'!$D$40</definedName>
    <definedName name="ХватаетРезерва">'Модель'!$D$41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3" fontId="7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164" fontId="10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4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3" customWidth="1" min="3" max="3"/>
    <col width="14" customWidth="1" min="4" max="4"/>
    <col width="13" customWidth="1" min="5" max="5"/>
    <col width="13" customWidth="1" min="6" max="6"/>
    <col width="13" customWidth="1" min="7" max="7"/>
    <col width="12" customWidth="1" min="8" max="8"/>
    <col width="12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План-факт затрат</t>
        </is>
      </c>
    </row>
    <row r="4" ht="15" customHeight="1">
      <c r="B4" s="3" t="inlineStr">
        <is>
          <t>Исполнение лимитов по статьям с учётом принятых обязательств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Период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Месяцев в периоде</t>
        </is>
      </c>
      <c r="C11" s="10" t="inlineStr">
        <is>
          <t>мес.</t>
        </is>
      </c>
      <c r="D11" s="11" t="n">
        <v>12</v>
      </c>
    </row>
    <row r="12">
      <c r="B12" s="9" t="inlineStr">
        <is>
          <t>Месяцев прошло</t>
        </is>
      </c>
      <c r="C12" s="10" t="inlineStr">
        <is>
          <t>мес.</t>
        </is>
      </c>
      <c r="D12" s="11" t="n">
        <v>6</v>
      </c>
    </row>
    <row r="13">
      <c r="B13" s="9" t="inlineStr">
        <is>
          <t>Доля периода</t>
        </is>
      </c>
      <c r="D13" s="12">
        <f>IF(МесяцевВПериоде=0,0,МесяцевПрошло/МесяцевВПериоде)</f>
        <v/>
      </c>
    </row>
    <row r="15" ht="20" customHeight="1">
      <c r="B15" s="7" t="inlineStr">
        <is>
          <t>Статьи затрат</t>
        </is>
      </c>
    </row>
    <row r="16" ht="3" customHeight="1"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 ht="18" customHeight="1">
      <c r="B17" s="13" t="inlineStr">
        <is>
          <t>Статья</t>
        </is>
      </c>
      <c r="C17" s="14" t="inlineStr"/>
      <c r="D17" s="14" t="inlineStr">
        <is>
          <t>Лимит</t>
        </is>
      </c>
      <c r="E17" s="14" t="inlineStr">
        <is>
          <t>Факт</t>
        </is>
      </c>
      <c r="F17" s="14" t="inlineStr">
        <is>
          <t>Обязательства</t>
        </is>
      </c>
      <c r="G17" s="14" t="inlineStr">
        <is>
          <t>Свободно</t>
        </is>
      </c>
      <c r="H17" s="14" t="inlineStr">
        <is>
          <t>Выбрано</t>
        </is>
      </c>
      <c r="I17" s="14" t="inlineStr">
        <is>
          <t>Прогноз</t>
        </is>
      </c>
    </row>
    <row r="18">
      <c r="B18" s="9" t="inlineStr">
        <is>
          <t>Сырьё и материалы</t>
        </is>
      </c>
      <c r="D18" s="11" t="n">
        <v>24000000</v>
      </c>
      <c r="E18" s="11" t="n">
        <v>13800000</v>
      </c>
      <c r="F18" s="11" t="n">
        <v>4200000</v>
      </c>
      <c r="G18" s="15">
        <f>D18-E18-F18</f>
        <v/>
      </c>
      <c r="H18" s="12">
        <f>IF(D18=0,0,(E18+F18)/D18)</f>
        <v/>
      </c>
      <c r="I18" s="15">
        <f>IF(ДоляПериода=0,0,E18/ДоляПериода)</f>
        <v/>
      </c>
    </row>
    <row r="19">
      <c r="B19" s="9" t="inlineStr">
        <is>
          <t>Транспорт и логистика</t>
        </is>
      </c>
      <c r="D19" s="11" t="n">
        <v>6400000</v>
      </c>
      <c r="E19" s="11" t="n">
        <v>3900000</v>
      </c>
      <c r="F19" s="11" t="n">
        <v>900000</v>
      </c>
      <c r="G19" s="15">
        <f>D19-E19-F19</f>
        <v/>
      </c>
      <c r="H19" s="12">
        <f>IF(D19=0,0,(E19+F19)/D19)</f>
        <v/>
      </c>
      <c r="I19" s="15">
        <f>IF(ДоляПериода=0,0,E19/ДоляПериода)</f>
        <v/>
      </c>
    </row>
    <row r="20">
      <c r="B20" s="9" t="inlineStr">
        <is>
          <t>Аренда и содержание помещений</t>
        </is>
      </c>
      <c r="D20" s="11" t="n">
        <v>5200000</v>
      </c>
      <c r="E20" s="11" t="n">
        <v>2600000</v>
      </c>
      <c r="F20" s="11" t="n">
        <v>2600000</v>
      </c>
      <c r="G20" s="15">
        <f>D20-E20-F20</f>
        <v/>
      </c>
      <c r="H20" s="12">
        <f>IF(D20=0,0,(E20+F20)/D20)</f>
        <v/>
      </c>
      <c r="I20" s="15">
        <f>IF(ДоляПериода=0,0,E20/ДоляПериода)</f>
        <v/>
      </c>
    </row>
    <row r="21">
      <c r="B21" s="9" t="inlineStr">
        <is>
          <t>Оплата труда и взносы</t>
        </is>
      </c>
      <c r="D21" s="11" t="n">
        <v>31000000</v>
      </c>
      <c r="E21" s="11" t="n">
        <v>15400000</v>
      </c>
      <c r="F21" s="11" t="n">
        <v>0</v>
      </c>
      <c r="G21" s="15">
        <f>D21-E21-F21</f>
        <v/>
      </c>
      <c r="H21" s="12">
        <f>IF(D21=0,0,(E21+F21)/D21)</f>
        <v/>
      </c>
      <c r="I21" s="15">
        <f>IF(ДоляПериода=0,0,E21/ДоляПериода)</f>
        <v/>
      </c>
    </row>
    <row r="22">
      <c r="B22" s="9" t="inlineStr">
        <is>
          <t>Реклама и продвижение</t>
        </is>
      </c>
      <c r="D22" s="11" t="n">
        <v>4800000</v>
      </c>
      <c r="E22" s="11" t="n">
        <v>3600000</v>
      </c>
      <c r="F22" s="11" t="n">
        <v>1100000</v>
      </c>
      <c r="G22" s="15">
        <f>D22-E22-F22</f>
        <v/>
      </c>
      <c r="H22" s="12">
        <f>IF(D22=0,0,(E22+F22)/D22)</f>
        <v/>
      </c>
      <c r="I22" s="15">
        <f>IF(ДоляПериода=0,0,E22/ДоляПериода)</f>
        <v/>
      </c>
    </row>
    <row r="23">
      <c r="B23" s="9" t="inlineStr">
        <is>
          <t>Программы и связь</t>
        </is>
      </c>
      <c r="D23" s="11" t="n">
        <v>2600000</v>
      </c>
      <c r="E23" s="11" t="n">
        <v>1300000</v>
      </c>
      <c r="F23" s="11" t="n">
        <v>400000</v>
      </c>
      <c r="G23" s="15">
        <f>D23-E23-F23</f>
        <v/>
      </c>
      <c r="H23" s="12">
        <f>IF(D23=0,0,(E23+F23)/D23)</f>
        <v/>
      </c>
      <c r="I23" s="15">
        <f>IF(ДоляПериода=0,0,E23/ДоляПериода)</f>
        <v/>
      </c>
    </row>
    <row r="24">
      <c r="B24" s="9" t="inlineStr">
        <is>
          <t>Ремонт и обслуживание оборудования</t>
        </is>
      </c>
      <c r="D24" s="11" t="n">
        <v>3800000</v>
      </c>
      <c r="E24" s="11" t="n">
        <v>900000</v>
      </c>
      <c r="F24" s="11" t="n">
        <v>2400000</v>
      </c>
      <c r="G24" s="15">
        <f>D24-E24-F24</f>
        <v/>
      </c>
      <c r="H24" s="12">
        <f>IF(D24=0,0,(E24+F24)/D24)</f>
        <v/>
      </c>
      <c r="I24" s="15">
        <f>IF(ДоляПериода=0,0,E24/ДоляПериода)</f>
        <v/>
      </c>
    </row>
    <row r="25">
      <c r="B25" s="9" t="inlineStr">
        <is>
          <t>Обучение и подбор</t>
        </is>
      </c>
      <c r="D25" s="11" t="n">
        <v>1800000</v>
      </c>
      <c r="E25" s="11" t="n">
        <v>1500000</v>
      </c>
      <c r="F25" s="11" t="n">
        <v>500000</v>
      </c>
      <c r="G25" s="15">
        <f>D25-E25-F25</f>
        <v/>
      </c>
      <c r="H25" s="12">
        <f>IF(D25=0,0,(E25+F25)/D25)</f>
        <v/>
      </c>
      <c r="I25" s="15">
        <f>IF(ДоляПериода=0,0,E25/ДоляПериода)</f>
        <v/>
      </c>
    </row>
    <row r="26">
      <c r="B26" s="9" t="inlineStr">
        <is>
          <t>Итого</t>
        </is>
      </c>
      <c r="D26" s="16">
        <f>SUM(D18:D25)</f>
        <v/>
      </c>
      <c r="E26" s="16">
        <f>SUM(E18:E25)</f>
        <v/>
      </c>
      <c r="F26" s="16">
        <f>SUM(F18:F25)</f>
        <v/>
      </c>
      <c r="G26" s="16">
        <f>SUM(G18:G25)</f>
        <v/>
      </c>
      <c r="H26" s="17">
        <f>IF(ЛимитИтого=0,0,(ФактИтого+ОбязательстваИтого)/ЛимитИтого)</f>
        <v/>
      </c>
      <c r="I26" s="16">
        <f>SUM(I18:I25)</f>
        <v/>
      </c>
    </row>
    <row r="28" ht="20" customHeight="1">
      <c r="B28" s="7" t="inlineStr">
        <is>
          <t>Выводы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Опережение выборки над ходом времени</t>
        </is>
      </c>
      <c r="D30" s="12">
        <f>ВыбраноИтого-ДоляПериода</f>
        <v/>
      </c>
    </row>
    <row r="31">
      <c r="B31" s="9" t="inlineStr">
        <is>
          <t>Ожидаемое исполнение лимита к концу периода</t>
        </is>
      </c>
      <c r="D31" s="12">
        <f>IF(ЛимитИтого=0,0,ПрогнозИтого/ЛимитИтого)</f>
        <v/>
      </c>
    </row>
    <row r="32">
      <c r="B32" s="9" t="inlineStr">
        <is>
          <t>Ожидаемый перерасход по итогам периода</t>
        </is>
      </c>
      <c r="D32" s="15">
        <f>MAX(0,ПрогнозИтого-ЛимитИтого)</f>
        <v/>
      </c>
    </row>
    <row r="33">
      <c r="B33" s="9" t="inlineStr">
        <is>
          <t>Статей с отрицательным свободным остатком</t>
        </is>
      </c>
      <c r="D33" s="15">
        <f>SUMPRODUCT(--(G18:G25&lt;0))</f>
        <v/>
      </c>
    </row>
    <row r="34">
      <c r="B34" s="9" t="inlineStr">
        <is>
          <t>Статей, выбранных более чем на 90 процентов</t>
        </is>
      </c>
      <c r="D34" s="15">
        <f>SUMPRODUCT(--(H18:H25&gt;0.9))</f>
        <v/>
      </c>
    </row>
    <row r="35" ht="26" customHeight="1">
      <c r="B35" s="18" t="inlineStr">
        <is>
          <t>Прогноз считается простой экстраполяцией: факт делится на долю прошедшего времени. Для равномерных затрат это точно, для сезонных — ориентир. Статьи с крупными разовыми платежами прогноз завышает.</t>
        </is>
      </c>
    </row>
    <row r="37" ht="20" customHeight="1">
      <c r="B37" s="7" t="inlineStr">
        <is>
          <t>Что можно перераспределить</t>
        </is>
      </c>
    </row>
    <row r="38" ht="3" customHeight="1"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B39" s="9" t="inlineStr">
        <is>
          <t>Свободный остаток по недовыбранным статьям</t>
        </is>
      </c>
      <c r="D39" s="15">
        <f>SUMPRODUCT(G18:G25,--(G18:G25&gt;0))</f>
        <v/>
      </c>
    </row>
    <row r="40">
      <c r="B40" s="9" t="inlineStr">
        <is>
          <t>Нехватка по перебранным статьям</t>
        </is>
      </c>
      <c r="D40" s="15">
        <f>-SUMPRODUCT(G18:G25,--(G18:G25&lt;0))</f>
        <v/>
      </c>
    </row>
    <row r="41">
      <c r="B41" s="9" t="inlineStr">
        <is>
          <t>Хватает ли внутреннего резерва</t>
        </is>
      </c>
      <c r="D41" s="15">
        <f>IF(ЕстьЧтоПерераспределить&gt;=НехваткаПоПеребору,1,0)</f>
        <v/>
      </c>
    </row>
    <row r="42" ht="26" customHeight="1">
      <c r="B42" s="18" t="inlineStr">
        <is>
          <t>Пока перерасход одной статьи покрывается экономией другой, вопрос решается внутри подразделения. Как только не покрывается — это уже сверхлимитный расход и другой уровень согласования.</t>
        </is>
      </c>
    </row>
    <row r="44">
      <c r="B44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42:I42"/>
    <mergeCell ref="B35:I3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