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1">'Модель'!$D$11</definedName>
    <definedName name="EBIT1">'Модель'!$D$12</definedName>
    <definedName name="EBTтек">'Модель'!$D$13</definedName>
    <definedName name="ЧП1">'Модель'!$D$14</definedName>
    <definedName name="Активы1">'Модель'!$D$15</definedName>
    <definedName name="Капитал1">'Модель'!$D$16</definedName>
    <definedName name="Выручка0">'Модель'!$D$20</definedName>
    <definedName name="EBIT0">'Модель'!$D$21</definedName>
    <definedName name="EBTпред">'Модель'!$D$22</definedName>
    <definedName name="ЧП0">'Модель'!$D$23</definedName>
    <definedName name="Активы0">'Модель'!$D$24</definedName>
    <definedName name="Капитал0">'Модель'!$D$25</definedName>
    <definedName name="РентПродажТек">'Модель'!$D$30</definedName>
    <definedName name="ОборачАктивовТек">'Модель'!$D$31</definedName>
    <definedName name="РычагТек">'Модель'!$D$32</definedName>
    <definedName name="ROEтек">'Модель'!$D$33</definedName>
    <definedName name="ROEпрямой">'Модель'!$D$34</definedName>
    <definedName name="РентПродажПред">'Модель'!$D$39</definedName>
    <definedName name="ОборачАктивовПред">'Модель'!$D$40</definedName>
    <definedName name="РычагПред">'Модель'!$D$41</definedName>
    <definedName name="ROEпред">'Модель'!$D$42</definedName>
    <definedName name="ИзменениеROE">'Модель'!$D$46</definedName>
    <definedName name="ВкладROS">'Модель'!$D$47</definedName>
    <definedName name="ВкладATO">'Модель'!$D$48</definedName>
    <definedName name="ВкладEM">'Модель'!$D$49</definedName>
    <definedName name="СуммаВкладов">'Модель'!$D$50</definedName>
    <definedName name="НалБремя">'Модель'!$D$56</definedName>
    <definedName name="ПроцБремя">'Модель'!$D$57</definedName>
    <definedName name="ОперМаржа">'Модель'!$D$58</definedName>
    <definedName name="ОборачАктивов5ф">'Модель'!$D$59</definedName>
    <definedName name="Рычаг5ф">'Модель'!$D$60</definedName>
    <definedName name="ROE5ф">'Модель'!$D$61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164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4" customWidth="1" min="2" max="2"/>
    <col width="12" customWidth="1" min="3" max="3"/>
    <col width="17" customWidth="1" min="4" max="4"/>
    <col width="17" customWidth="1" min="5" max="5"/>
    <col width="17" customWidth="1" min="6" max="6"/>
    <col width="14" customWidth="1" min="7" max="7"/>
    <col width="14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Дюпон-анализ</t>
        </is>
      </c>
    </row>
    <row r="4" ht="15" customHeight="1">
      <c r="B4" s="3" t="inlineStr">
        <is>
          <t>Разложение рентабельности собственного капитала на три и пять факторов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Отчётный год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</t>
        </is>
      </c>
      <c r="C11" s="10" t="inlineStr">
        <is>
          <t>тыс. ₽</t>
        </is>
      </c>
      <c r="D11" s="11" t="n">
        <v>850000</v>
      </c>
    </row>
    <row r="12">
      <c r="B12" s="9" t="inlineStr">
        <is>
          <t>EBIT (прибыль до процентов и налога)</t>
        </is>
      </c>
      <c r="C12" s="10" t="inlineStr">
        <is>
          <t>тыс. ₽</t>
        </is>
      </c>
      <c r="D12" s="11" t="n">
        <v>119000</v>
      </c>
    </row>
    <row r="13">
      <c r="B13" s="9" t="inlineStr">
        <is>
          <t>Прибыль до налога (EBT)</t>
        </is>
      </c>
      <c r="C13" s="10" t="inlineStr">
        <is>
          <t>тыс. ₽</t>
        </is>
      </c>
      <c r="D13" s="11" t="n">
        <v>92000</v>
      </c>
    </row>
    <row r="14">
      <c r="B14" s="9" t="inlineStr">
        <is>
          <t>Чистая прибыль</t>
        </is>
      </c>
      <c r="C14" s="10" t="inlineStr">
        <is>
          <t>тыс. ₽</t>
        </is>
      </c>
      <c r="D14" s="11" t="n">
        <v>69000</v>
      </c>
    </row>
    <row r="15">
      <c r="B15" s="9" t="inlineStr">
        <is>
          <t>Активы (среднегодовые)</t>
        </is>
      </c>
      <c r="C15" s="10" t="inlineStr">
        <is>
          <t>тыс. ₽</t>
        </is>
      </c>
      <c r="D15" s="11" t="n">
        <v>620000</v>
      </c>
    </row>
    <row r="16">
      <c r="B16" s="9" t="inlineStr">
        <is>
          <t>Собственный капитал (среднегодовой)</t>
        </is>
      </c>
      <c r="C16" s="10" t="inlineStr">
        <is>
          <t>тыс. ₽</t>
        </is>
      </c>
      <c r="D16" s="11" t="n">
        <v>310000</v>
      </c>
    </row>
    <row r="18" ht="20" customHeight="1">
      <c r="B18" s="7" t="inlineStr">
        <is>
          <t>Предыдущий год</t>
        </is>
      </c>
    </row>
    <row r="19" ht="3" customHeight="1">
      <c r="B19" s="8" t="n"/>
      <c r="C19" s="8" t="n"/>
      <c r="D19" s="8" t="n"/>
      <c r="E19" s="8" t="n"/>
      <c r="F19" s="8" t="n"/>
      <c r="G19" s="8" t="n"/>
      <c r="H19" s="8" t="n"/>
      <c r="I19" s="8" t="n"/>
    </row>
    <row r="20">
      <c r="B20" s="9" t="inlineStr">
        <is>
          <t>Выручка</t>
        </is>
      </c>
      <c r="C20" s="10" t="inlineStr">
        <is>
          <t>тыс. ₽</t>
        </is>
      </c>
      <c r="D20" s="11" t="n">
        <v>720000</v>
      </c>
    </row>
    <row r="21">
      <c r="B21" s="9" t="inlineStr">
        <is>
          <t>EBIT</t>
        </is>
      </c>
      <c r="C21" s="10" t="inlineStr">
        <is>
          <t>тыс. ₽</t>
        </is>
      </c>
      <c r="D21" s="11" t="n">
        <v>108000</v>
      </c>
    </row>
    <row r="22">
      <c r="B22" s="9" t="inlineStr">
        <is>
          <t>Прибыль до налога</t>
        </is>
      </c>
      <c r="C22" s="10" t="inlineStr">
        <is>
          <t>тыс. ₽</t>
        </is>
      </c>
      <c r="D22" s="11" t="n">
        <v>88000</v>
      </c>
    </row>
    <row r="23">
      <c r="B23" s="9" t="inlineStr">
        <is>
          <t>Чистая прибыль</t>
        </is>
      </c>
      <c r="C23" s="10" t="inlineStr">
        <is>
          <t>тыс. ₽</t>
        </is>
      </c>
      <c r="D23" s="11" t="n">
        <v>66000</v>
      </c>
    </row>
    <row r="24">
      <c r="B24" s="9" t="inlineStr">
        <is>
          <t>Активы</t>
        </is>
      </c>
      <c r="C24" s="10" t="inlineStr">
        <is>
          <t>тыс. ₽</t>
        </is>
      </c>
      <c r="D24" s="11" t="n">
        <v>560000</v>
      </c>
    </row>
    <row r="25">
      <c r="B25" s="9" t="inlineStr">
        <is>
          <t>Собственный капитал</t>
        </is>
      </c>
      <c r="C25" s="10" t="inlineStr">
        <is>
          <t>тыс. ₽</t>
        </is>
      </c>
      <c r="D25" s="11" t="n">
        <v>295000</v>
      </c>
    </row>
    <row r="26" ht="26" customHeight="1">
      <c r="B26" s="12" t="inlineStr">
        <is>
          <t>Активы и капитал берутся среднегодовые: прибыль заработана за год, а баланс — снимок на дату. Сопоставлять поток с моментом некорректно.</t>
        </is>
      </c>
    </row>
    <row r="28" ht="20" customHeight="1">
      <c r="B28" s="7" t="inlineStr">
        <is>
          <t>Три фактора — отчётный год</t>
        </is>
      </c>
    </row>
    <row r="29" ht="3" customHeight="1"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B30" s="9" t="inlineStr">
        <is>
          <t>Рентабельность продаж (ЧП / Выручка)</t>
        </is>
      </c>
      <c r="D30" s="13">
        <f>ЧП1/Выручка1</f>
        <v/>
      </c>
    </row>
    <row r="31">
      <c r="B31" s="9" t="inlineStr">
        <is>
          <t>Оборачиваемость активов (Выручка / Активы)</t>
        </is>
      </c>
      <c r="D31" s="14">
        <f>Выручка1/Активы1</f>
        <v/>
      </c>
    </row>
    <row r="32">
      <c r="B32" s="9" t="inlineStr">
        <is>
          <t>Финансовый рычаг (Активы / Капитал)</t>
        </is>
      </c>
      <c r="D32" s="14">
        <f>Активы1/Капитал1</f>
        <v/>
      </c>
    </row>
    <row r="33" ht="22" customHeight="1">
      <c r="C33" s="15" t="inlineStr">
        <is>
          <t>ROE отчётного года</t>
        </is>
      </c>
      <c r="D33" s="16">
        <f>РентПродажТек*ОборачАктивовТек*РычагТек</f>
        <v/>
      </c>
    </row>
    <row r="34">
      <c r="B34" s="9" t="inlineStr">
        <is>
          <t>Проверка: ЧП / Капитал</t>
        </is>
      </c>
      <c r="D34" s="13">
        <f>ЧП1/Капитал1</f>
        <v/>
      </c>
    </row>
    <row r="35">
      <c r="B35" s="3" t="inlineStr">
        <is>
          <t>Сходимость</t>
        </is>
      </c>
      <c r="D35" s="9">
        <f>IF(ABS(ROEтек-ROEпрямой)&lt;0.000001,"Разложение сходится с прямым расчётом","Расхождение — проверьте исходные данные")</f>
        <v/>
      </c>
    </row>
    <row r="37" ht="20" customHeight="1">
      <c r="B37" s="7" t="inlineStr">
        <is>
          <t>Три фактора — предыдущий год</t>
        </is>
      </c>
    </row>
    <row r="38" ht="3" customHeight="1"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B39" s="9" t="inlineStr">
        <is>
          <t>Рентабельность продаж</t>
        </is>
      </c>
      <c r="D39" s="13">
        <f>ЧП0/Выручка0</f>
        <v/>
      </c>
    </row>
    <row r="40">
      <c r="B40" s="9" t="inlineStr">
        <is>
          <t>Оборачиваемость активов</t>
        </is>
      </c>
      <c r="D40" s="14">
        <f>Выручка0/Активы0</f>
        <v/>
      </c>
    </row>
    <row r="41">
      <c r="B41" s="9" t="inlineStr">
        <is>
          <t>Финансовый рычаг</t>
        </is>
      </c>
      <c r="D41" s="14">
        <f>Активы0/Капитал0</f>
        <v/>
      </c>
    </row>
    <row r="42">
      <c r="B42" s="9" t="inlineStr">
        <is>
          <t>ROE предыдущего года</t>
        </is>
      </c>
      <c r="D42" s="13">
        <f>РентПродажПред*ОборачАктивовПред*РычагПред</f>
        <v/>
      </c>
    </row>
    <row r="44" ht="20" customHeight="1">
      <c r="B44" s="7" t="inlineStr">
        <is>
          <t>Что изменило ROE за год</t>
        </is>
      </c>
    </row>
    <row r="45" ht="3" customHeight="1">
      <c r="B45" s="8" t="n"/>
      <c r="C45" s="8" t="n"/>
      <c r="D45" s="8" t="n"/>
      <c r="E45" s="8" t="n"/>
      <c r="F45" s="8" t="n"/>
      <c r="G45" s="8" t="n"/>
      <c r="H45" s="8" t="n"/>
      <c r="I45" s="8" t="n"/>
    </row>
    <row r="46">
      <c r="B46" s="9" t="inlineStr">
        <is>
          <t>Изменение ROE, всего</t>
        </is>
      </c>
      <c r="D46" s="13">
        <f>ROEтек-ROEпред</f>
        <v/>
      </c>
    </row>
    <row r="47">
      <c r="B47" s="9" t="inlineStr">
        <is>
          <t>вклад рентабельности продаж</t>
        </is>
      </c>
      <c r="D47" s="13">
        <f>(РентПродажТек-РентПродажПред)*ОборачАктивовПред*РычагПред</f>
        <v/>
      </c>
    </row>
    <row r="48">
      <c r="B48" s="9" t="inlineStr">
        <is>
          <t>вклад оборачиваемости</t>
        </is>
      </c>
      <c r="D48" s="13">
        <f>РентПродажТек*(ОборачАктивовТек-ОборачАктивовПред)*РычагПред</f>
        <v/>
      </c>
    </row>
    <row r="49">
      <c r="B49" s="9" t="inlineStr">
        <is>
          <t>вклад финансового рычага</t>
        </is>
      </c>
      <c r="D49" s="13">
        <f>РентПродажТек*ОборачАктивовТек*(РычагТек-РычагПред)</f>
        <v/>
      </c>
    </row>
    <row r="50">
      <c r="B50" s="9" t="inlineStr">
        <is>
          <t>Сумма вкладов</t>
        </is>
      </c>
      <c r="D50" s="13">
        <f>ВкладROS+ВкладATO+ВкладEM</f>
        <v/>
      </c>
    </row>
    <row r="51">
      <c r="B51" s="3" t="inlineStr">
        <is>
          <t>Проверка разложения</t>
        </is>
      </c>
      <c r="D51" s="9">
        <f>IF(ABS(СуммаВкладов-ИзменениеROE)&lt;0.000001,"Вклады в сумме дают полное изменение","Разложение не сходится")</f>
        <v/>
      </c>
    </row>
    <row r="52" ht="26" customHeight="1">
      <c r="B52" s="12" t="inlineStr">
        <is>
          <t>Метод цепных подстановок: факторы заменяются по очереди, и сумма вкладов в точности равна общему изменению. Порядок замены влияет на распределение — здесь принят классический: сначала маржа, потом оборот, потом рычаг.</t>
        </is>
      </c>
    </row>
    <row r="54" ht="20" customHeight="1">
      <c r="B54" s="7" t="inlineStr">
        <is>
          <t>Пять факторов — отчётный год</t>
        </is>
      </c>
    </row>
    <row r="55" ht="3" customHeight="1">
      <c r="B55" s="8" t="n"/>
      <c r="C55" s="8" t="n"/>
      <c r="D55" s="8" t="n"/>
      <c r="E55" s="8" t="n"/>
      <c r="F55" s="8" t="n"/>
      <c r="G55" s="8" t="n"/>
      <c r="H55" s="8" t="n"/>
      <c r="I55" s="8" t="n"/>
    </row>
    <row r="56">
      <c r="B56" s="9" t="inlineStr">
        <is>
          <t>Налоговое бремя (ЧП / EBT)</t>
        </is>
      </c>
      <c r="D56" s="14">
        <f>ЧП1/EBTтек</f>
        <v/>
      </c>
    </row>
    <row r="57">
      <c r="B57" s="9" t="inlineStr">
        <is>
          <t>Процентное бремя (EBT / EBIT)</t>
        </is>
      </c>
      <c r="D57" s="14">
        <f>EBTтек/EBIT1</f>
        <v/>
      </c>
    </row>
    <row r="58">
      <c r="B58" s="9" t="inlineStr">
        <is>
          <t>Операционная маржа (EBIT / Выручка)</t>
        </is>
      </c>
      <c r="D58" s="13">
        <f>EBIT1/Выручка1</f>
        <v/>
      </c>
    </row>
    <row r="59">
      <c r="B59" s="9" t="inlineStr">
        <is>
          <t>Оборачиваемость активов</t>
        </is>
      </c>
      <c r="D59" s="14">
        <f>ОборачАктивовТек</f>
        <v/>
      </c>
    </row>
    <row r="60">
      <c r="B60" s="9" t="inlineStr">
        <is>
          <t>Финансовый рычаг</t>
        </is>
      </c>
      <c r="D60" s="14">
        <f>РычагТек</f>
        <v/>
      </c>
    </row>
    <row r="61" ht="22" customHeight="1">
      <c r="C61" s="15" t="inlineStr">
        <is>
          <t>ROE по пяти факторам</t>
        </is>
      </c>
      <c r="D61" s="16">
        <f>НалБремя*ПроцБремя*ОперМаржа*ОборачАктивов5ф*Рычаг5ф</f>
        <v/>
      </c>
    </row>
    <row r="62">
      <c r="B62" s="3" t="inlineStr">
        <is>
          <t>Сходимость пятифакторной схемы</t>
        </is>
      </c>
      <c r="D62" s="9">
        <f>IF(ABS(ROE5ф-ROEтек)&lt;0.000001,"Совпадает с трёхфакторной","Расхождение")</f>
        <v/>
      </c>
    </row>
    <row r="63" ht="26" customHeight="1">
      <c r="B63" s="12" t="inlineStr">
        <is>
          <t>Процентное бремя ниже единицы показывает, сколько операционной прибыли забирают кредиторы. Если рычаг поднимает ROE, но процентное бремя падает быстрее — долг уже работает против собственника.</t>
        </is>
      </c>
    </row>
    <row r="65">
      <c r="B65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52:I52"/>
    <mergeCell ref="B63:I63"/>
    <mergeCell ref="B26:I26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