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'Модель'!$D$12</definedName>
    <definedName name="EBITDA">'Модель'!$D$13</definedName>
    <definedName name="ЧистаяПрибыль">'Модель'!$D$14</definedName>
    <definedName name="Долг">'Модель'!$D$15</definedName>
    <definedName name="Деньги">'Модель'!$D$16</definedName>
    <definedName name="ЧистыйДолг">'Модель'!$D$17</definedName>
    <definedName name="МультEBITDA">'Модель'!$D$21</definedName>
    <definedName name="МультPE">'Модель'!$D$22</definedName>
    <definedName name="МультВыручка">'Модель'!$D$23</definedName>
    <definedName name="EV_EBITDA">'Модель'!$D$28</definedName>
    <definedName name="Eq_EBITDA">'Модель'!$D$29</definedName>
    <definedName name="Eq_PE">'Модель'!$D$30</definedName>
    <definedName name="EV_Sales">'Модель'!$D$31</definedName>
    <definedName name="Eq_Sales">'Модель'!$D$32</definedName>
    <definedName name="ВесEBITDA">'Модель'!$D$37</definedName>
    <definedName name="ВесPE">'Модель'!$D$38</definedName>
    <definedName name="ВесSales">'Модель'!$D$39</definedName>
    <definedName name="СуммаВесов">'Модель'!$D$40</definedName>
    <definedName name="ВзвешеннаяОценка">'Модель'!$D$42</definedName>
    <definedName name="СкидкаРазмер">'Модель'!$D$46</definedName>
    <definedName name="СкидкаЛиквидность">'Модель'!$D$47</definedName>
    <definedName name="СовокупнаяСкидка">'Модель'!$D$48</definedName>
    <definedName name="Итог">'Модель'!$D$50</definedName>
    <definedName name="МаксОценка">'Модель'!$D$54</definedName>
    <definedName name="МинОценка">'Модель'!$D$55</definedName>
    <definedName name="Разброс">'Модель'!$D$56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8" fillId="2" borderId="2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8" fillId="2" borderId="2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9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Оценка по мультипликаторам</t>
        </is>
      </c>
    </row>
    <row r="4" ht="15" customHeight="1">
      <c r="B4" s="3" t="inlineStr">
        <is>
          <t>Стоимость компании по мультипликаторам сопоставимых предприятий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Показатели оцениваемой компании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Наименование</t>
        </is>
      </c>
      <c r="D11" s="10" t="inlineStr">
        <is>
          <t>ООО «Компания»</t>
        </is>
      </c>
    </row>
    <row r="12">
      <c r="B12" s="9" t="inlineStr">
        <is>
          <t>Выручка за год</t>
        </is>
      </c>
      <c r="C12" s="11" t="inlineStr">
        <is>
          <t>тыс. ₽</t>
        </is>
      </c>
      <c r="D12" s="12" t="n">
        <v>850000</v>
      </c>
    </row>
    <row r="13">
      <c r="B13" s="9" t="inlineStr">
        <is>
          <t>EBITDA за год</t>
        </is>
      </c>
      <c r="C13" s="11" t="inlineStr">
        <is>
          <t>тыс. ₽</t>
        </is>
      </c>
      <c r="D13" s="12" t="n">
        <v>145000</v>
      </c>
    </row>
    <row r="14">
      <c r="B14" s="9" t="inlineStr">
        <is>
          <t>Чистая прибыль за год</t>
        </is>
      </c>
      <c r="C14" s="11" t="inlineStr">
        <is>
          <t>тыс. ₽</t>
        </is>
      </c>
      <c r="D14" s="12" t="n">
        <v>78000</v>
      </c>
    </row>
    <row r="15">
      <c r="B15" s="9" t="inlineStr">
        <is>
          <t>Долг</t>
        </is>
      </c>
      <c r="C15" s="11" t="inlineStr">
        <is>
          <t>тыс. ₽</t>
        </is>
      </c>
      <c r="D15" s="12" t="n">
        <v>180000</v>
      </c>
    </row>
    <row r="16">
      <c r="B16" s="9" t="inlineStr">
        <is>
          <t>Денежные средства</t>
        </is>
      </c>
      <c r="C16" s="11" t="inlineStr">
        <is>
          <t>тыс. ₽</t>
        </is>
      </c>
      <c r="D16" s="12" t="n">
        <v>45000</v>
      </c>
    </row>
    <row r="17">
      <c r="B17" s="9" t="inlineStr">
        <is>
          <t>Чистый долг</t>
        </is>
      </c>
      <c r="D17" s="13">
        <f>Долг-Деньги</f>
        <v/>
      </c>
    </row>
    <row r="19" ht="20" customHeight="1">
      <c r="B19" s="7" t="inlineStr">
        <is>
          <t>Мультипликаторы аналогов</t>
        </is>
      </c>
    </row>
    <row r="20" ht="3" customHeight="1"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B21" s="9" t="inlineStr">
        <is>
          <t>EV / EBITDA</t>
        </is>
      </c>
      <c r="D21" s="14" t="n">
        <v>5.2</v>
      </c>
    </row>
    <row r="22">
      <c r="B22" s="9" t="inlineStr">
        <is>
          <t>P / E</t>
        </is>
      </c>
      <c r="D22" s="14" t="n">
        <v>7.5</v>
      </c>
    </row>
    <row r="23">
      <c r="B23" s="9" t="inlineStr">
        <is>
          <t>EV / Выручка</t>
        </is>
      </c>
      <c r="D23" s="14" t="n">
        <v>0.85</v>
      </c>
    </row>
    <row r="24" ht="26" customHeight="1">
      <c r="B24" s="15" t="inlineStr">
        <is>
          <t>Берите медиану по аналогам, а не среднее: одна переоценённая сделка тянет среднее вверх и портит всю оценку. Аналоги должны совпадать по отрасли, размеру и темпу роста, а не только по названию отрасли.</t>
        </is>
      </c>
    </row>
    <row r="26" ht="20" customHeight="1">
      <c r="B26" s="7" t="inlineStr">
        <is>
          <t>Оценка каждым методом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EV по EBITDA</t>
        </is>
      </c>
      <c r="D28" s="13">
        <f>EBITDA*МультEBITDA</f>
        <v/>
      </c>
    </row>
    <row r="29">
      <c r="B29" s="9" t="inlineStr">
        <is>
          <t>Стоимость капитала по EBITDA</t>
        </is>
      </c>
      <c r="D29" s="13">
        <f>EV_EBITDA-ЧистыйДолг</f>
        <v/>
      </c>
    </row>
    <row r="30">
      <c r="B30" s="9" t="inlineStr">
        <is>
          <t>Стоимость капитала по P/E</t>
        </is>
      </c>
      <c r="D30" s="13">
        <f>ЧистаяПрибыль*МультPE</f>
        <v/>
      </c>
    </row>
    <row r="31">
      <c r="B31" s="9" t="inlineStr">
        <is>
          <t>EV по выручке</t>
        </is>
      </c>
      <c r="D31" s="13">
        <f>Выручка*МультВыручка</f>
        <v/>
      </c>
    </row>
    <row r="32">
      <c r="B32" s="9" t="inlineStr">
        <is>
          <t>Стоимость капитала по выручке</t>
        </is>
      </c>
      <c r="D32" s="13">
        <f>EV_Sales-ЧистыйДолг</f>
        <v/>
      </c>
    </row>
    <row r="33" ht="26" customHeight="1">
      <c r="B33" s="15" t="inlineStr">
        <is>
          <t>P/E уже относится к собственному капиталу — чистый долг из него не вычитается. EV/EBITDA и EV/Выручка дают стоимость всего бизнеса, поэтому долг вычесть надо.</t>
        </is>
      </c>
    </row>
    <row r="35" ht="20" customHeight="1">
      <c r="B35" s="7" t="inlineStr">
        <is>
          <t>Свод</t>
        </is>
      </c>
    </row>
    <row r="36" ht="3" customHeight="1"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B37" s="9" t="inlineStr">
        <is>
          <t>Вес метода EV/EBITDA</t>
        </is>
      </c>
      <c r="C37" s="11" t="inlineStr">
        <is>
          <t>%</t>
        </is>
      </c>
      <c r="D37" s="16" t="n">
        <v>0.5</v>
      </c>
    </row>
    <row r="38">
      <c r="B38" s="9" t="inlineStr">
        <is>
          <t>Вес метода P/E</t>
        </is>
      </c>
      <c r="C38" s="11" t="inlineStr">
        <is>
          <t>%</t>
        </is>
      </c>
      <c r="D38" s="16" t="n">
        <v>0.3</v>
      </c>
    </row>
    <row r="39">
      <c r="B39" s="9" t="inlineStr">
        <is>
          <t>Вес метода EV/Выручка</t>
        </is>
      </c>
      <c r="C39" s="11" t="inlineStr">
        <is>
          <t>%</t>
        </is>
      </c>
      <c r="D39" s="16" t="n">
        <v>0.2</v>
      </c>
    </row>
    <row r="40">
      <c r="B40" s="9" t="inlineStr">
        <is>
          <t>Сумма весов</t>
        </is>
      </c>
      <c r="D40" s="17">
        <f>ВесEBITDA+ВесPE+ВесSales</f>
        <v/>
      </c>
    </row>
    <row r="41">
      <c r="B41" s="3" t="inlineStr">
        <is>
          <t>Проверка весов</t>
        </is>
      </c>
      <c r="D41" s="9">
        <f>IF(ABS(СуммаВесов-1)&lt;0.0001,"Сумма весов равна 100 %","Веса не дают 100 % — итог посчитан по нормированным долям")</f>
        <v/>
      </c>
    </row>
    <row r="42">
      <c r="B42" s="9" t="inlineStr">
        <is>
          <t>Взвешенная стоимость капитала</t>
        </is>
      </c>
      <c r="D42" s="13">
        <f>(Eq_EBITDA*ВесEBITDA+Eq_PE*ВесPE+Eq_Sales*ВесSales)/СуммаВесов</f>
        <v/>
      </c>
    </row>
    <row r="44" ht="20" customHeight="1">
      <c r="B44" s="7" t="inlineStr">
        <is>
          <t>Скидки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</row>
    <row r="46">
      <c r="B46" s="9" t="inlineStr">
        <is>
          <t>Скидка за размер компании</t>
        </is>
      </c>
      <c r="C46" s="11" t="inlineStr">
        <is>
          <t>%</t>
        </is>
      </c>
      <c r="D46" s="16" t="n">
        <v>0.15</v>
      </c>
    </row>
    <row r="47">
      <c r="B47" s="9" t="inlineStr">
        <is>
          <t>Скидка за низкую ликвидность доли</t>
        </is>
      </c>
      <c r="C47" s="11" t="inlineStr">
        <is>
          <t>%</t>
        </is>
      </c>
      <c r="D47" s="16" t="n">
        <v>0.2</v>
      </c>
    </row>
    <row r="48">
      <c r="B48" s="9" t="inlineStr">
        <is>
          <t>Совокупная скидка</t>
        </is>
      </c>
      <c r="D48" s="17">
        <f>1-(1-СкидкаРазмер)*(1-СкидкаЛиквидность)</f>
        <v/>
      </c>
    </row>
    <row r="49" ht="26" customHeight="1">
      <c r="B49" s="15" t="inlineStr">
        <is>
          <t>Скидки перемножаются, а не складываются: 15 % и 20 % дают не 35 %, а 32 %. Вторая скидка берётся от уже уменьшенной величины.</t>
        </is>
      </c>
    </row>
    <row r="50" ht="22" customHeight="1">
      <c r="C50" s="18" t="inlineStr">
        <is>
          <t>Итоговая стоимость доли</t>
        </is>
      </c>
      <c r="D50" s="19">
        <f>ВзвешеннаяОценка*(1-СкидкаРазмер)*(1-СкидкаЛиквидность)</f>
        <v/>
      </c>
    </row>
    <row r="52" ht="20" customHeight="1">
      <c r="B52" s="7" t="inlineStr">
        <is>
          <t>Контроль разброса</t>
        </is>
      </c>
    </row>
    <row r="53" ht="3" customHeight="1"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B54" s="9" t="inlineStr">
        <is>
          <t>Максимальная из трёх оценок</t>
        </is>
      </c>
      <c r="D54" s="13">
        <f>MAX(Eq_EBITDA,Eq_PE,Eq_Sales)</f>
        <v/>
      </c>
    </row>
    <row r="55">
      <c r="B55" s="9" t="inlineStr">
        <is>
          <t>Минимальная из трёх оценок</t>
        </is>
      </c>
      <c r="D55" s="13">
        <f>MIN(Eq_EBITDA,Eq_PE,Eq_Sales)</f>
        <v/>
      </c>
    </row>
    <row r="56">
      <c r="B56" s="9" t="inlineStr">
        <is>
          <t>Разброс к среднему</t>
        </is>
      </c>
      <c r="D56" s="17">
        <f>(МаксОценка-МинОценка)/((Eq_EBITDA+Eq_PE+Eq_Sales)/3)</f>
        <v/>
      </c>
    </row>
    <row r="57">
      <c r="B57" s="3" t="inlineStr">
        <is>
          <t>Вывод</t>
        </is>
      </c>
      <c r="D57" s="9">
        <f>IF(Разброс&lt;=0.5,"Методы дают близкие результаты","Разброс больше половины — аналоги подобраны плохо или показатели искажены")</f>
        <v/>
      </c>
    </row>
    <row r="59">
      <c r="B59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33:I33"/>
    <mergeCell ref="B24:I24"/>
    <mergeCell ref="B49:I49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