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Ставка">'Модель'!$D$11</definedName>
    <definedName name="Бюджет">'Модель'!$D$12</definedName>
    <definedName name="ВложенияA">'Модель'!$D$16</definedName>
    <definedName name="ПотокA">'Модель'!$D$17</definedName>
    <definedName name="СрокA">'Модель'!$D$18</definedName>
    <definedName name="PV_A">'Модель'!$D$19</definedName>
    <definedName name="NPV_A">'Модель'!$D$20</definedName>
    <definedName name="АннКоэфA">'Модель'!$D$21</definedName>
    <definedName name="EAA_A">'Модель'!$D$22</definedName>
    <definedName name="ВложенияB">'Модель'!$D$26</definedName>
    <definedName name="ПотокB">'Модель'!$D$27</definedName>
    <definedName name="СрокB">'Модель'!$D$28</definedName>
    <definedName name="PV_B">'Модель'!$D$29</definedName>
    <definedName name="NPV_B">'Модель'!$D$30</definedName>
    <definedName name="АннКоэфB">'Модель'!$D$31</definedName>
    <definedName name="EAA_B">'Модель'!$D$32</definedName>
    <definedName name="РазницаNPV">'Модель'!$D$36</definedName>
    <definedName name="РазницаEAA">'Модель'!$D$37</definedName>
    <definedName name="Горизонт">'Модель'!$D$45</definedName>
    <definedName name="ПовторовA">'Модель'!$D$46</definedName>
    <definedName name="ПовторовB">'Модель'!$D$47</definedName>
    <definedName name="ЦепочкаA">'Модель'!$D$48</definedName>
    <definedName name="ЦепочкаB">'Модель'!$D$49</definedName>
    <definedName name="PI_A">'Модель'!$D$55</definedName>
    <definedName name="PI_B">'Модель'!$D$56</definedName>
    <definedName name="ОстатокБюджета">'Модель'!$D$57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164" fontId="8" fillId="2" borderId="2" applyAlignment="1" pivotButton="0" quotePrefix="0" xfId="0">
      <alignment horizontal="right" vertical="center"/>
    </xf>
    <xf numFmtId="3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0" fontId="6" fillId="0" borderId="4" applyAlignment="1" pivotButton="0" quotePrefix="0" xfId="0">
      <alignment horizontal="right" vertical="center"/>
    </xf>
    <xf numFmtId="3" fontId="9" fillId="0" borderId="4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2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61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Сравнение проектов разной длительности</t>
        </is>
      </c>
    </row>
    <row r="4" ht="15" customHeight="1">
      <c r="B4" s="3" t="inlineStr">
        <is>
          <t>Сравнение проектов разной длительности через эквивалентный годовой доход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Общие условия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Ставка дисконтирования</t>
        </is>
      </c>
      <c r="C11" s="10" t="inlineStr">
        <is>
          <t>%</t>
        </is>
      </c>
      <c r="D11" s="11" t="n">
        <v>0.22</v>
      </c>
    </row>
    <row r="12">
      <c r="B12" s="9" t="inlineStr">
        <is>
          <t>Доступный бюджет вложений</t>
        </is>
      </c>
      <c r="C12" s="10" t="inlineStr">
        <is>
          <t>₽</t>
        </is>
      </c>
      <c r="D12" s="12" t="n">
        <v>6000000</v>
      </c>
    </row>
    <row r="14" ht="20" customHeight="1">
      <c r="B14" s="7" t="inlineStr">
        <is>
          <t>Проект А — короткий</t>
        </is>
      </c>
    </row>
    <row r="15" ht="3" customHeight="1">
      <c r="B15" s="8" t="n"/>
      <c r="C15" s="8" t="n"/>
      <c r="D15" s="8" t="n"/>
      <c r="E15" s="8" t="n"/>
      <c r="F15" s="8" t="n"/>
      <c r="G15" s="8" t="n"/>
      <c r="H15" s="8" t="n"/>
      <c r="I15" s="8" t="n"/>
    </row>
    <row r="16">
      <c r="B16" s="9" t="inlineStr">
        <is>
          <t>Вложения</t>
        </is>
      </c>
      <c r="C16" s="10" t="inlineStr">
        <is>
          <t>₽</t>
        </is>
      </c>
      <c r="D16" s="12" t="n">
        <v>3000000</v>
      </c>
    </row>
    <row r="17">
      <c r="B17" s="9" t="inlineStr">
        <is>
          <t>Годовой чистый поток</t>
        </is>
      </c>
      <c r="C17" s="10" t="inlineStr">
        <is>
          <t>₽</t>
        </is>
      </c>
      <c r="D17" s="12" t="n">
        <v>1450000</v>
      </c>
    </row>
    <row r="18">
      <c r="B18" s="9" t="inlineStr">
        <is>
          <t>Срок, лет</t>
        </is>
      </c>
      <c r="C18" s="10" t="inlineStr">
        <is>
          <t>лет</t>
        </is>
      </c>
      <c r="D18" s="12" t="n">
        <v>3</v>
      </c>
    </row>
    <row r="19">
      <c r="B19" s="9" t="inlineStr">
        <is>
          <t>Приведённая стоимость потоков</t>
        </is>
      </c>
      <c r="D19" s="13">
        <f>ПотокA*(1-(1+Ставка)^-СрокA)/Ставка</f>
        <v/>
      </c>
    </row>
    <row r="20">
      <c r="B20" s="9" t="inlineStr">
        <is>
          <t>NPV</t>
        </is>
      </c>
      <c r="D20" s="13">
        <f>PV_A-ВложенияA</f>
        <v/>
      </c>
    </row>
    <row r="21">
      <c r="B21" s="9" t="inlineStr">
        <is>
          <t>Коэффициент аннуитета</t>
        </is>
      </c>
      <c r="D21" s="14">
        <f>(1-(1+Ставка)^-СрокA)/Ставка</f>
        <v/>
      </c>
    </row>
    <row r="22" ht="22" customHeight="1">
      <c r="C22" s="15" t="inlineStr">
        <is>
          <t>Эквивалентный годовой доход</t>
        </is>
      </c>
      <c r="D22" s="16">
        <f>NPV_A/АннКоэфA</f>
        <v/>
      </c>
    </row>
    <row r="24" ht="20" customHeight="1">
      <c r="B24" s="7" t="inlineStr">
        <is>
          <t>Проект Б — длинный</t>
        </is>
      </c>
    </row>
    <row r="25" ht="3" customHeight="1">
      <c r="B25" s="8" t="n"/>
      <c r="C25" s="8" t="n"/>
      <c r="D25" s="8" t="n"/>
      <c r="E25" s="8" t="n"/>
      <c r="F25" s="8" t="n"/>
      <c r="G25" s="8" t="n"/>
      <c r="H25" s="8" t="n"/>
      <c r="I25" s="8" t="n"/>
    </row>
    <row r="26">
      <c r="B26" s="9" t="inlineStr">
        <is>
          <t>Вложения</t>
        </is>
      </c>
      <c r="C26" s="10" t="inlineStr">
        <is>
          <t>₽</t>
        </is>
      </c>
      <c r="D26" s="12" t="n">
        <v>5200000</v>
      </c>
    </row>
    <row r="27">
      <c r="B27" s="9" t="inlineStr">
        <is>
          <t>Годовой чистый поток</t>
        </is>
      </c>
      <c r="C27" s="10" t="inlineStr">
        <is>
          <t>₽</t>
        </is>
      </c>
      <c r="D27" s="12" t="n">
        <v>1350000</v>
      </c>
    </row>
    <row r="28">
      <c r="B28" s="9" t="inlineStr">
        <is>
          <t>Срок, лет</t>
        </is>
      </c>
      <c r="C28" s="10" t="inlineStr">
        <is>
          <t>лет</t>
        </is>
      </c>
      <c r="D28" s="12" t="n">
        <v>7</v>
      </c>
    </row>
    <row r="29">
      <c r="B29" s="9" t="inlineStr">
        <is>
          <t>Приведённая стоимость потоков</t>
        </is>
      </c>
      <c r="D29" s="13">
        <f>ПотокB*(1-(1+Ставка)^-СрокB)/Ставка</f>
        <v/>
      </c>
    </row>
    <row r="30">
      <c r="B30" s="9" t="inlineStr">
        <is>
          <t>NPV</t>
        </is>
      </c>
      <c r="D30" s="13">
        <f>PV_B-ВложенияB</f>
        <v/>
      </c>
    </row>
    <row r="31">
      <c r="B31" s="9" t="inlineStr">
        <is>
          <t>Коэффициент аннуитета</t>
        </is>
      </c>
      <c r="D31" s="14">
        <f>(1-(1+Ставка)^-СрокB)/Ставка</f>
        <v/>
      </c>
    </row>
    <row r="32" ht="22" customHeight="1">
      <c r="C32" s="15" t="inlineStr">
        <is>
          <t>Эквивалентный годовой доход</t>
        </is>
      </c>
      <c r="D32" s="16">
        <f>NPV_B/АннКоэфB</f>
        <v/>
      </c>
    </row>
    <row r="34" ht="20" customHeight="1">
      <c r="B34" s="7" t="inlineStr">
        <is>
          <t>Сравнение</t>
        </is>
      </c>
    </row>
    <row r="35" ht="3" customHeight="1">
      <c r="B35" s="8" t="n"/>
      <c r="C35" s="8" t="n"/>
      <c r="D35" s="8" t="n"/>
      <c r="E35" s="8" t="n"/>
      <c r="F35" s="8" t="n"/>
      <c r="G35" s="8" t="n"/>
      <c r="H35" s="8" t="n"/>
      <c r="I35" s="8" t="n"/>
    </row>
    <row r="36">
      <c r="B36" s="9" t="inlineStr">
        <is>
          <t>Разница NPV (так сравнивать неверно)</t>
        </is>
      </c>
      <c r="D36" s="13">
        <f>NPV_A-NPV_B</f>
        <v/>
      </c>
    </row>
    <row r="37">
      <c r="B37" s="9" t="inlineStr">
        <is>
          <t>Разница эквивалентного годового дохода</t>
        </is>
      </c>
      <c r="D37" s="13">
        <f>EAA_A-EAA_B</f>
        <v/>
      </c>
    </row>
    <row r="38">
      <c r="B38" s="3" t="inlineStr">
        <is>
          <t>Кто выигрывает по NPV</t>
        </is>
      </c>
      <c r="D38" s="9">
        <f>IF(NPV_A&gt;NPV_B,"Проект А","Проект Б")</f>
        <v/>
      </c>
    </row>
    <row r="39">
      <c r="B39" s="3" t="inlineStr">
        <is>
          <t>Кто выигрывает по годовому доходу — правильный ответ</t>
        </is>
      </c>
      <c r="D39" s="9">
        <f>IF(EAA_A&gt;EAA_B,"Проект А","Проект Б")</f>
        <v/>
      </c>
    </row>
    <row r="40">
      <c r="B40" s="3" t="inlineStr">
        <is>
          <t>Совпадают ли выводы</t>
        </is>
      </c>
      <c r="D40" s="9">
        <f>IF(SIGN(РазницаNPV)=SIGN(РазницаEAA),"Оба способа дают один ответ","ВНИМАНИЕ: способы расходятся — верить надо годовому доходу")</f>
        <v/>
      </c>
    </row>
    <row r="41" ht="26" customHeight="1">
      <c r="B41" s="17" t="inlineStr">
        <is>
          <t>Эквивалентный годовой доход = NPV, делённый на коэффициент аннуитета за срок проекта. Он отвечает на вопрос «сколько проект приносит в год», и только это число сопоставимо между проектами разной длины.</t>
        </is>
      </c>
    </row>
    <row r="43" ht="20" customHeight="1">
      <c r="B43" s="7" t="inlineStr">
        <is>
          <t>Проверка цепочкой повторений</t>
        </is>
      </c>
    </row>
    <row r="44" ht="3" customHeight="1">
      <c r="B44" s="8" t="n"/>
      <c r="C44" s="8" t="n"/>
      <c r="D44" s="8" t="n"/>
      <c r="E44" s="8" t="n"/>
      <c r="F44" s="8" t="n"/>
      <c r="G44" s="8" t="n"/>
      <c r="H44" s="8" t="n"/>
      <c r="I44" s="8" t="n"/>
    </row>
    <row r="45">
      <c r="B45" s="9" t="inlineStr">
        <is>
          <t>Общий горизонт сравнения, лет</t>
        </is>
      </c>
      <c r="C45" s="10" t="inlineStr">
        <is>
          <t>лет</t>
        </is>
      </c>
      <c r="D45" s="12" t="n">
        <v>21</v>
      </c>
    </row>
    <row r="46">
      <c r="B46" s="9" t="inlineStr">
        <is>
          <t>Повторов проекта А</t>
        </is>
      </c>
      <c r="D46" s="14">
        <f>Горизонт/СрокA</f>
        <v/>
      </c>
    </row>
    <row r="47">
      <c r="B47" s="9" t="inlineStr">
        <is>
          <t>Повторов проекта Б</t>
        </is>
      </c>
      <c r="D47" s="14">
        <f>Горизонт/СрокB</f>
        <v/>
      </c>
    </row>
    <row r="48">
      <c r="B48" s="9" t="inlineStr">
        <is>
          <t>NPV цепочки А</t>
        </is>
      </c>
      <c r="D48" s="13">
        <f>EAA_A*(1-(1+Ставка)^-Горизонт)/Ставка</f>
        <v/>
      </c>
    </row>
    <row r="49">
      <c r="B49" s="9" t="inlineStr">
        <is>
          <t>NPV цепочки Б</t>
        </is>
      </c>
      <c r="D49" s="13">
        <f>EAA_B*(1-(1+Ставка)^-Горизонт)/Ставка</f>
        <v/>
      </c>
    </row>
    <row r="50">
      <c r="B50" s="3" t="inlineStr">
        <is>
          <t>Итог по цепочке</t>
        </is>
      </c>
      <c r="D50" s="9">
        <f>IF(ЦепочкаA&gt;ЦепочкаB,"Проект А","Проект Б")</f>
        <v/>
      </c>
    </row>
    <row r="51" ht="26" customHeight="1">
      <c r="B51" s="17" t="inlineStr">
        <is>
          <t>Цепочка повторений — второй способ прийти к тому же ответу. Он нагляднее, но требует общего горизонта, кратного обоим срокам. Годовой доход не требует.</t>
        </is>
      </c>
    </row>
    <row r="53" ht="20" customHeight="1">
      <c r="B53" s="7" t="inlineStr">
        <is>
          <t>Если бюджет ограничен</t>
        </is>
      </c>
    </row>
    <row r="54" ht="3" customHeight="1">
      <c r="B54" s="8" t="n"/>
      <c r="C54" s="8" t="n"/>
      <c r="D54" s="8" t="n"/>
      <c r="E54" s="8" t="n"/>
      <c r="F54" s="8" t="n"/>
      <c r="G54" s="8" t="n"/>
      <c r="H54" s="8" t="n"/>
      <c r="I54" s="8" t="n"/>
    </row>
    <row r="55">
      <c r="B55" s="9" t="inlineStr">
        <is>
          <t>Индекс доходности А</t>
        </is>
      </c>
      <c r="D55" s="18">
        <f>PV_A/ВложенияA</f>
        <v/>
      </c>
    </row>
    <row r="56">
      <c r="B56" s="9" t="inlineStr">
        <is>
          <t>Индекс доходности Б</t>
        </is>
      </c>
      <c r="D56" s="18">
        <f>PV_B/ВложенияB</f>
        <v/>
      </c>
    </row>
    <row r="57">
      <c r="B57" s="9" t="inlineStr">
        <is>
          <t>Хватит ли бюджета на оба</t>
        </is>
      </c>
      <c r="D57" s="13">
        <f>Бюджет-ВложенияA-ВложенияB</f>
        <v/>
      </c>
    </row>
    <row r="58">
      <c r="B58" s="3" t="inlineStr">
        <is>
          <t>Что брать при ограниченном бюджете</t>
        </is>
      </c>
      <c r="D58" s="9">
        <f>IF(ОстатокБюджета&gt;=0,"Бюджета хватает на оба проекта",IF(PI_A&gt;PI_B,"Проект А — выше отдача на вложенный рубль","Проект Б — выше отдача на вложенный рубль"))</f>
        <v/>
      </c>
    </row>
    <row r="59" ht="26" customHeight="1">
      <c r="B59" s="17" t="inlineStr">
        <is>
          <t>При нехватке денег критерий меняется: важен не общий NPV, а отдача на рубль вложений. Индекс доходности отвечает именно на этот вопрос.</t>
        </is>
      </c>
    </row>
    <row r="61">
      <c r="B61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41:I41"/>
    <mergeCell ref="B59:I59"/>
    <mergeCell ref="B51:I51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