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равнение" sheetId="1" state="visible" r:id="rId1"/>
    <sheet xmlns:r="http://schemas.openxmlformats.org/officeDocument/2006/relationships" name="График" sheetId="2" state="visible" r:id="rId2"/>
  </sheets>
  <definedNames>
    <definedName name="Сумма">'Сравнение'!$D$11</definedName>
    <definedName name="СтавкаГод">'Сравнение'!$D$12</definedName>
    <definedName name="СрокМесяцев">'Сравнение'!$D$13</definedName>
    <definedName name="СтавкаМесяц">'Сравнение'!$D$14</definedName>
    <definedName name="ПлатёжАннуитет">'Сравнение'!$D$19</definedName>
    <definedName name="ВыплатыАннуитет">'Сравнение'!$D$20</definedName>
    <definedName name="ПереплатаАннуитет">'Сравнение'!$D$21</definedName>
    <definedName name="ОсновнойВМесяц">'Сравнение'!$D$25</definedName>
    <definedName name="ПервыйПлатёж">'Сравнение'!$D$26</definedName>
    <definedName name="ПоследнийПлатёж">'Сравнение'!$D$27</definedName>
    <definedName name="ПроцентыДифф">'Сравнение'!$D$28</definedName>
    <definedName name="ПереплатаДифф">'Сравнение'!$D$29</definedName>
    <definedName name="Экономия">'Сравнение'!$D$34</definedName>
    <definedName name="ЭкономияДоля">'Сравнение'!$D$35</definedName>
    <definedName name="РазницаПервого">'Сравнение'!$D$36</definedName>
    <definedName name="Досрочно">'Сравнение'!$D$41</definedName>
    <definedName name="НовыйСрок">'Сравнение'!$D$42</definedName>
    <definedName name="СокращениеСрока">'Сравнение'!$D$43</definedName>
    <definedName name="ПереплатаДосрочно">'Сравнение'!$D$44</definedName>
    <definedName name="ЭкономияДосрочно">'Сравнение'!$D$45</definedName>
    <definedName name="ПроцентыГрафикАннуитет">'График'!$D$45</definedName>
    <definedName name="ПроцентыГрафикДифф">'График'!$H$45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10" fillId="0" borderId="5" applyAlignment="1" pivotButton="0" quotePrefix="0" xfId="0">
      <alignment horizontal="left" vertical="center"/>
    </xf>
    <xf numFmtId="0" fontId="10" fillId="0" borderId="5" applyAlignment="1" pivotButton="0" quotePrefix="0" xfId="0">
      <alignment horizontal="center" vertical="center"/>
    </xf>
    <xf numFmtId="3" fontId="11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8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Кредит: две схемы погашения</t>
        </is>
      </c>
    </row>
    <row r="4" ht="15" customHeight="1">
      <c r="B4" s="3" t="inlineStr">
        <is>
          <t>Аннуитетный и дифференцированный графики: платежи, переплата, досрочное погашение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Условия кредита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Сумма кредита</t>
        </is>
      </c>
      <c r="C11" s="10" t="inlineStr">
        <is>
          <t>₽</t>
        </is>
      </c>
      <c r="D11" s="11" t="n">
        <v>5000000</v>
      </c>
    </row>
    <row r="12">
      <c r="B12" s="9" t="inlineStr">
        <is>
          <t>Ставка, годовых</t>
        </is>
      </c>
      <c r="C12" s="10" t="inlineStr">
        <is>
          <t>%</t>
        </is>
      </c>
      <c r="D12" s="12" t="n">
        <v>0.21</v>
      </c>
    </row>
    <row r="13">
      <c r="B13" s="9" t="inlineStr">
        <is>
          <t>Срок, месяцев</t>
        </is>
      </c>
      <c r="C13" s="10" t="inlineStr">
        <is>
          <t>мес.</t>
        </is>
      </c>
      <c r="D13" s="11" t="n">
        <v>36</v>
      </c>
    </row>
    <row r="14">
      <c r="B14" s="9" t="inlineStr">
        <is>
          <t>Месячная ставка</t>
        </is>
      </c>
      <c r="D14" s="13">
        <f>СтавкаГод/12</f>
        <v/>
      </c>
    </row>
    <row r="15" ht="26" customHeight="1">
      <c r="B15" s="14" t="inlineStr">
        <is>
          <t>Банки считают месячную ставку делением годовой на двенадцать, а не через корень: так принято в кредитных договорах, и модель следует практике, а не математической строгости.</t>
        </is>
      </c>
    </row>
    <row r="17" ht="20" customHeight="1">
      <c r="B17" s="7" t="inlineStr">
        <is>
          <t>Аннуитет — равный платёж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B19" s="9" t="inlineStr">
        <is>
          <t>Ежемесячный платёж</t>
        </is>
      </c>
      <c r="D19" s="15">
        <f>Сумма*СтавкаМесяц/(1-(1+СтавкаМесяц)^-СрокМесяцев)</f>
        <v/>
      </c>
    </row>
    <row r="20">
      <c r="B20" s="9" t="inlineStr">
        <is>
          <t>Всего выплат</t>
        </is>
      </c>
      <c r="D20" s="16">
        <f>ПлатёжАннуитет*СрокМесяцев</f>
        <v/>
      </c>
    </row>
    <row r="21" ht="22" customHeight="1">
      <c r="C21" s="17" t="inlineStr">
        <is>
          <t>Переплата по аннуитету</t>
        </is>
      </c>
      <c r="D21" s="18">
        <f>ВыплатыАннуитет-Сумма</f>
        <v/>
      </c>
    </row>
    <row r="23" ht="20" customHeight="1">
      <c r="B23" s="7" t="inlineStr">
        <is>
          <t>Дифференцированный — убывающий платёж</t>
        </is>
      </c>
    </row>
    <row r="24" ht="3" customHeight="1"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B25" s="9" t="inlineStr">
        <is>
          <t>Погашение основного долга в месяц</t>
        </is>
      </c>
      <c r="D25" s="15">
        <f>Сумма/СрокМесяцев</f>
        <v/>
      </c>
    </row>
    <row r="26">
      <c r="B26" s="9" t="inlineStr">
        <is>
          <t>Первый платёж</t>
        </is>
      </c>
      <c r="D26" s="15">
        <f>ОсновнойВМесяц+Сумма*СтавкаМесяц</f>
        <v/>
      </c>
    </row>
    <row r="27">
      <c r="B27" s="9" t="inlineStr">
        <is>
          <t>Последний платёж</t>
        </is>
      </c>
      <c r="D27" s="15">
        <f>ОсновнойВМесяц+ОсновнойВМесяц*СтавкаМесяц</f>
        <v/>
      </c>
    </row>
    <row r="28">
      <c r="B28" s="9" t="inlineStr">
        <is>
          <t>Всего процентов</t>
        </is>
      </c>
      <c r="D28" s="16">
        <f>Сумма*СтавкаМесяц*(СрокМесяцев+1)/2</f>
        <v/>
      </c>
    </row>
    <row r="29" ht="22" customHeight="1">
      <c r="C29" s="17" t="inlineStr">
        <is>
          <t>Переплата по дифференцированному</t>
        </is>
      </c>
      <c r="D29" s="18">
        <f>ПроцентыДифф</f>
        <v/>
      </c>
    </row>
    <row r="30" ht="26" customHeight="1">
      <c r="B30" s="14" t="inlineStr">
        <is>
          <t>Сумма процентов при дифференцированной схеме — это сумма арифметической прогрессии: остаток убывает равномерно, поэтому проценты равны сумме, умноженной на ставку и на (n+1)/2. График ниже подтверждает формулу.</t>
        </is>
      </c>
    </row>
    <row r="32" ht="20" customHeight="1">
      <c r="B32" s="7" t="inlineStr">
        <is>
          <t>Что дешевле</t>
        </is>
      </c>
    </row>
    <row r="33" ht="3" customHeight="1">
      <c r="B33" s="8" t="n"/>
      <c r="C33" s="8" t="n"/>
      <c r="D33" s="8" t="n"/>
      <c r="E33" s="8" t="n"/>
      <c r="F33" s="8" t="n"/>
      <c r="G33" s="8" t="n"/>
      <c r="H33" s="8" t="n"/>
      <c r="I33" s="8" t="n"/>
    </row>
    <row r="34">
      <c r="B34" s="9" t="inlineStr">
        <is>
          <t>Экономия дифференцированного</t>
        </is>
      </c>
      <c r="D34" s="16">
        <f>ПереплатаАннуитет-ПереплатаДифф</f>
        <v/>
      </c>
    </row>
    <row r="35">
      <c r="B35" s="9" t="inlineStr">
        <is>
          <t>Экономия в процентах от переплаты</t>
        </is>
      </c>
      <c r="D35" s="19">
        <f>Экономия/ПереплатаАннуитет</f>
        <v/>
      </c>
    </row>
    <row r="36">
      <c r="B36" s="9" t="inlineStr">
        <is>
          <t>Нагрузка первого месяца выше на</t>
        </is>
      </c>
      <c r="D36" s="15">
        <f>ПервыйПлатёж-ПлатёжАннуитет</f>
        <v/>
      </c>
    </row>
    <row r="37">
      <c r="B37" s="3" t="inlineStr">
        <is>
          <t>Что выбрать</t>
        </is>
      </c>
      <c r="D37" s="9">
        <f>IF(ПервыйПлатёж&gt;ПлатёжАннуитет*1.25,"Дифференцированный дешевле, но первый платёж заметно тяжелее — считайте по деньгам","Дифференцированный дешевле и по нагрузке терпим")</f>
        <v/>
      </c>
    </row>
    <row r="39" ht="20" customHeight="1">
      <c r="B39" s="7" t="inlineStr">
        <is>
          <t>Досрочное погашение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Дополнительный платёж в месяц</t>
        </is>
      </c>
      <c r="C41" s="10" t="inlineStr">
        <is>
          <t>₽</t>
        </is>
      </c>
      <c r="D41" s="11" t="n">
        <v>50000</v>
      </c>
    </row>
    <row r="42">
      <c r="B42" s="9" t="inlineStr">
        <is>
          <t>Новый срок при аннуитете, месяцев</t>
        </is>
      </c>
      <c r="D42" s="15">
        <f>IF(Досрочно&lt;=0,СрокМесяцев,-LN(1-Сумма*СтавкаМесяц/(ПлатёжАннуитет+Досрочно))/LN(1+СтавкаМесяц))</f>
        <v/>
      </c>
    </row>
    <row r="43">
      <c r="B43" s="9" t="inlineStr">
        <is>
          <t>Сокращение срока, месяцев</t>
        </is>
      </c>
      <c r="D43" s="15">
        <f>СрокМесяцев-НовыйСрок</f>
        <v/>
      </c>
    </row>
    <row r="44">
      <c r="B44" s="9" t="inlineStr">
        <is>
          <t>Переплата при досрочном погашении</t>
        </is>
      </c>
      <c r="D44" s="16">
        <f>(ПлатёжАннуитет+Досрочно)*НовыйСрок-Сумма</f>
        <v/>
      </c>
    </row>
    <row r="45">
      <c r="B45" s="9" t="inlineStr">
        <is>
          <t>Сэкономлено на процентах</t>
        </is>
      </c>
      <c r="D45" s="16">
        <f>ПереплатаАннуитет-ПереплатаДосрочно</f>
        <v/>
      </c>
    </row>
    <row r="46" ht="26" customHeight="1">
      <c r="B46" s="14" t="inlineStr">
        <is>
          <t>Досрочное погашение выгоднее всего в начале срока: в первых платежах доля процентов максимальна, и каждый лишний рубль гасит именно тело долга.</t>
        </is>
      </c>
    </row>
    <row r="48">
      <c r="B48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46:I46"/>
    <mergeCell ref="B30:I30"/>
    <mergeCell ref="B15:I1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16" customWidth="1" min="3" max="3"/>
    <col width="16" customWidth="1" min="4" max="4"/>
    <col width="16" customWidth="1" min="5" max="5"/>
    <col width="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График платежей</t>
        </is>
      </c>
    </row>
    <row r="4" ht="15" customHeight="1">
      <c r="B4" s="3" t="inlineStr">
        <is>
          <t>Слева аннуитет, справа дифференцированный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18" customHeight="1">
      <c r="B7" s="20" t="inlineStr">
        <is>
          <t>Мес.</t>
        </is>
      </c>
      <c r="C7" s="21" t="inlineStr">
        <is>
          <t>Платёж</t>
        </is>
      </c>
      <c r="D7" s="21" t="inlineStr">
        <is>
          <t>Проценты</t>
        </is>
      </c>
      <c r="E7" s="21" t="inlineStr">
        <is>
          <t>Основной долг</t>
        </is>
      </c>
      <c r="F7" s="21" t="inlineStr"/>
      <c r="G7" s="21" t="inlineStr">
        <is>
          <t>Платёж</t>
        </is>
      </c>
      <c r="H7" s="21" t="inlineStr">
        <is>
          <t>Проценты</t>
        </is>
      </c>
      <c r="I7" s="21" t="inlineStr">
        <is>
          <t>Основной долг</t>
        </is>
      </c>
    </row>
    <row r="8">
      <c r="B8" s="16" t="n">
        <v>1</v>
      </c>
      <c r="C8" s="15">
        <f>IF(B8&gt;СрокМесяцев,0,ПлатёжАннуитет)</f>
        <v/>
      </c>
      <c r="D8" s="15">
        <f>IF(B8&gt;СрокМесяцев,0,(Сумма-ПлатёжАннуитет/СтавкаМесяц)*(1+СтавкаМесяц)^(B8-1)*СтавкаМесяц+ПлатёжАннуитет)</f>
        <v/>
      </c>
      <c r="E8" s="15">
        <f>C8-D8</f>
        <v/>
      </c>
      <c r="G8" s="15">
        <f>IF(B8&gt;СрокМесяцев,0,ОсновнойВМесяц+H8)</f>
        <v/>
      </c>
      <c r="H8" s="15">
        <f>IF(B8&gt;СрокМесяцев,0,(Сумма-ОсновнойВМесяц*(B8-1))*СтавкаМесяц)</f>
        <v/>
      </c>
      <c r="I8" s="15">
        <f>IF(B8&gt;СрокМесяцев,0,ОсновнойВМесяц)</f>
        <v/>
      </c>
    </row>
    <row r="9">
      <c r="B9" s="16" t="n">
        <v>2</v>
      </c>
      <c r="C9" s="15">
        <f>IF(B9&gt;СрокМесяцев,0,ПлатёжАннуитет)</f>
        <v/>
      </c>
      <c r="D9" s="15">
        <f>IF(B9&gt;СрокМесяцев,0,(Сумма-ПлатёжАннуитет/СтавкаМесяц)*(1+СтавкаМесяц)^(B9-1)*СтавкаМесяц+ПлатёжАннуитет)</f>
        <v/>
      </c>
      <c r="E9" s="15">
        <f>C9-D9</f>
        <v/>
      </c>
      <c r="G9" s="15">
        <f>IF(B9&gt;СрокМесяцев,0,ОсновнойВМесяц+H9)</f>
        <v/>
      </c>
      <c r="H9" s="15">
        <f>IF(B9&gt;СрокМесяцев,0,(Сумма-ОсновнойВМесяц*(B9-1))*СтавкаМесяц)</f>
        <v/>
      </c>
      <c r="I9" s="15">
        <f>IF(B9&gt;СрокМесяцев,0,ОсновнойВМесяц)</f>
        <v/>
      </c>
    </row>
    <row r="10">
      <c r="B10" s="16" t="n">
        <v>3</v>
      </c>
      <c r="C10" s="15">
        <f>IF(B10&gt;СрокМесяцев,0,ПлатёжАннуитет)</f>
        <v/>
      </c>
      <c r="D10" s="15">
        <f>IF(B10&gt;СрокМесяцев,0,(Сумма-ПлатёжАннуитет/СтавкаМесяц)*(1+СтавкаМесяц)^(B10-1)*СтавкаМесяц+ПлатёжАннуитет)</f>
        <v/>
      </c>
      <c r="E10" s="15">
        <f>C10-D10</f>
        <v/>
      </c>
      <c r="G10" s="15">
        <f>IF(B10&gt;СрокМесяцев,0,ОсновнойВМесяц+H10)</f>
        <v/>
      </c>
      <c r="H10" s="15">
        <f>IF(B10&gt;СрокМесяцев,0,(Сумма-ОсновнойВМесяц*(B10-1))*СтавкаМесяц)</f>
        <v/>
      </c>
      <c r="I10" s="15">
        <f>IF(B10&gt;СрокМесяцев,0,ОсновнойВМесяц)</f>
        <v/>
      </c>
    </row>
    <row r="11">
      <c r="B11" s="16" t="n">
        <v>4</v>
      </c>
      <c r="C11" s="15">
        <f>IF(B11&gt;СрокМесяцев,0,ПлатёжАннуитет)</f>
        <v/>
      </c>
      <c r="D11" s="15">
        <f>IF(B11&gt;СрокМесяцев,0,(Сумма-ПлатёжАннуитет/СтавкаМесяц)*(1+СтавкаМесяц)^(B11-1)*СтавкаМесяц+ПлатёжАннуитет)</f>
        <v/>
      </c>
      <c r="E11" s="15">
        <f>C11-D11</f>
        <v/>
      </c>
      <c r="G11" s="15">
        <f>IF(B11&gt;СрокМесяцев,0,ОсновнойВМесяц+H11)</f>
        <v/>
      </c>
      <c r="H11" s="15">
        <f>IF(B11&gt;СрокМесяцев,0,(Сумма-ОсновнойВМесяц*(B11-1))*СтавкаМесяц)</f>
        <v/>
      </c>
      <c r="I11" s="15">
        <f>IF(B11&gt;СрокМесяцев,0,ОсновнойВМесяц)</f>
        <v/>
      </c>
    </row>
    <row r="12">
      <c r="B12" s="16" t="n">
        <v>5</v>
      </c>
      <c r="C12" s="15">
        <f>IF(B12&gt;СрокМесяцев,0,ПлатёжАннуитет)</f>
        <v/>
      </c>
      <c r="D12" s="15">
        <f>IF(B12&gt;СрокМесяцев,0,(Сумма-ПлатёжАннуитет/СтавкаМесяц)*(1+СтавкаМесяц)^(B12-1)*СтавкаМесяц+ПлатёжАннуитет)</f>
        <v/>
      </c>
      <c r="E12" s="15">
        <f>C12-D12</f>
        <v/>
      </c>
      <c r="G12" s="15">
        <f>IF(B12&gt;СрокМесяцев,0,ОсновнойВМесяц+H12)</f>
        <v/>
      </c>
      <c r="H12" s="15">
        <f>IF(B12&gt;СрокМесяцев,0,(Сумма-ОсновнойВМесяц*(B12-1))*СтавкаМесяц)</f>
        <v/>
      </c>
      <c r="I12" s="15">
        <f>IF(B12&gt;СрокМесяцев,0,ОсновнойВМесяц)</f>
        <v/>
      </c>
    </row>
    <row r="13">
      <c r="B13" s="16" t="n">
        <v>6</v>
      </c>
      <c r="C13" s="15">
        <f>IF(B13&gt;СрокМесяцев,0,ПлатёжАннуитет)</f>
        <v/>
      </c>
      <c r="D13" s="15">
        <f>IF(B13&gt;СрокМесяцев,0,(Сумма-ПлатёжАннуитет/СтавкаМесяц)*(1+СтавкаМесяц)^(B13-1)*СтавкаМесяц+ПлатёжАннуитет)</f>
        <v/>
      </c>
      <c r="E13" s="15">
        <f>C13-D13</f>
        <v/>
      </c>
      <c r="G13" s="15">
        <f>IF(B13&gt;СрокМесяцев,0,ОсновнойВМесяц+H13)</f>
        <v/>
      </c>
      <c r="H13" s="15">
        <f>IF(B13&gt;СрокМесяцев,0,(Сумма-ОсновнойВМесяц*(B13-1))*СтавкаМесяц)</f>
        <v/>
      </c>
      <c r="I13" s="15">
        <f>IF(B13&gt;СрокМесяцев,0,ОсновнойВМесяц)</f>
        <v/>
      </c>
    </row>
    <row r="14">
      <c r="B14" s="16" t="n">
        <v>7</v>
      </c>
      <c r="C14" s="15">
        <f>IF(B14&gt;СрокМесяцев,0,ПлатёжАннуитет)</f>
        <v/>
      </c>
      <c r="D14" s="15">
        <f>IF(B14&gt;СрокМесяцев,0,(Сумма-ПлатёжАннуитет/СтавкаМесяц)*(1+СтавкаМесяц)^(B14-1)*СтавкаМесяц+ПлатёжАннуитет)</f>
        <v/>
      </c>
      <c r="E14" s="15">
        <f>C14-D14</f>
        <v/>
      </c>
      <c r="G14" s="15">
        <f>IF(B14&gt;СрокМесяцев,0,ОсновнойВМесяц+H14)</f>
        <v/>
      </c>
      <c r="H14" s="15">
        <f>IF(B14&gt;СрокМесяцев,0,(Сумма-ОсновнойВМесяц*(B14-1))*СтавкаМесяц)</f>
        <v/>
      </c>
      <c r="I14" s="15">
        <f>IF(B14&gt;СрокМесяцев,0,ОсновнойВМесяц)</f>
        <v/>
      </c>
    </row>
    <row r="15">
      <c r="B15" s="16" t="n">
        <v>8</v>
      </c>
      <c r="C15" s="15">
        <f>IF(B15&gt;СрокМесяцев,0,ПлатёжАннуитет)</f>
        <v/>
      </c>
      <c r="D15" s="15">
        <f>IF(B15&gt;СрокМесяцев,0,(Сумма-ПлатёжАннуитет/СтавкаМесяц)*(1+СтавкаМесяц)^(B15-1)*СтавкаМесяц+ПлатёжАннуитет)</f>
        <v/>
      </c>
      <c r="E15" s="15">
        <f>C15-D15</f>
        <v/>
      </c>
      <c r="G15" s="15">
        <f>IF(B15&gt;СрокМесяцев,0,ОсновнойВМесяц+H15)</f>
        <v/>
      </c>
      <c r="H15" s="15">
        <f>IF(B15&gt;СрокМесяцев,0,(Сумма-ОсновнойВМесяц*(B15-1))*СтавкаМесяц)</f>
        <v/>
      </c>
      <c r="I15" s="15">
        <f>IF(B15&gt;СрокМесяцев,0,ОсновнойВМесяц)</f>
        <v/>
      </c>
    </row>
    <row r="16">
      <c r="B16" s="16" t="n">
        <v>9</v>
      </c>
      <c r="C16" s="15">
        <f>IF(B16&gt;СрокМесяцев,0,ПлатёжАннуитет)</f>
        <v/>
      </c>
      <c r="D16" s="15">
        <f>IF(B16&gt;СрокМесяцев,0,(Сумма-ПлатёжАннуитет/СтавкаМесяц)*(1+СтавкаМесяц)^(B16-1)*СтавкаМесяц+ПлатёжАннуитет)</f>
        <v/>
      </c>
      <c r="E16" s="15">
        <f>C16-D16</f>
        <v/>
      </c>
      <c r="G16" s="15">
        <f>IF(B16&gt;СрокМесяцев,0,ОсновнойВМесяц+H16)</f>
        <v/>
      </c>
      <c r="H16" s="15">
        <f>IF(B16&gt;СрокМесяцев,0,(Сумма-ОсновнойВМесяц*(B16-1))*СтавкаМесяц)</f>
        <v/>
      </c>
      <c r="I16" s="15">
        <f>IF(B16&gt;СрокМесяцев,0,ОсновнойВМесяц)</f>
        <v/>
      </c>
    </row>
    <row r="17">
      <c r="B17" s="16" t="n">
        <v>10</v>
      </c>
      <c r="C17" s="15">
        <f>IF(B17&gt;СрокМесяцев,0,ПлатёжАннуитет)</f>
        <v/>
      </c>
      <c r="D17" s="15">
        <f>IF(B17&gt;СрокМесяцев,0,(Сумма-ПлатёжАннуитет/СтавкаМесяц)*(1+СтавкаМесяц)^(B17-1)*СтавкаМесяц+ПлатёжАннуитет)</f>
        <v/>
      </c>
      <c r="E17" s="15">
        <f>C17-D17</f>
        <v/>
      </c>
      <c r="G17" s="15">
        <f>IF(B17&gt;СрокМесяцев,0,ОсновнойВМесяц+H17)</f>
        <v/>
      </c>
      <c r="H17" s="15">
        <f>IF(B17&gt;СрокМесяцев,0,(Сумма-ОсновнойВМесяц*(B17-1))*СтавкаМесяц)</f>
        <v/>
      </c>
      <c r="I17" s="15">
        <f>IF(B17&gt;СрокМесяцев,0,ОсновнойВМесяц)</f>
        <v/>
      </c>
    </row>
    <row r="18">
      <c r="B18" s="16" t="n">
        <v>11</v>
      </c>
      <c r="C18" s="15">
        <f>IF(B18&gt;СрокМесяцев,0,ПлатёжАннуитет)</f>
        <v/>
      </c>
      <c r="D18" s="15">
        <f>IF(B18&gt;СрокМесяцев,0,(Сумма-ПлатёжАннуитет/СтавкаМесяц)*(1+СтавкаМесяц)^(B18-1)*СтавкаМесяц+ПлатёжАннуитет)</f>
        <v/>
      </c>
      <c r="E18" s="15">
        <f>C18-D18</f>
        <v/>
      </c>
      <c r="G18" s="15">
        <f>IF(B18&gt;СрокМесяцев,0,ОсновнойВМесяц+H18)</f>
        <v/>
      </c>
      <c r="H18" s="15">
        <f>IF(B18&gt;СрокМесяцев,0,(Сумма-ОсновнойВМесяц*(B18-1))*СтавкаМесяц)</f>
        <v/>
      </c>
      <c r="I18" s="15">
        <f>IF(B18&gt;СрокМесяцев,0,ОсновнойВМесяц)</f>
        <v/>
      </c>
    </row>
    <row r="19">
      <c r="B19" s="16" t="n">
        <v>12</v>
      </c>
      <c r="C19" s="15">
        <f>IF(B19&gt;СрокМесяцев,0,ПлатёжАннуитет)</f>
        <v/>
      </c>
      <c r="D19" s="15">
        <f>IF(B19&gt;СрокМесяцев,0,(Сумма-ПлатёжАннуитет/СтавкаМесяц)*(1+СтавкаМесяц)^(B19-1)*СтавкаМесяц+ПлатёжАннуитет)</f>
        <v/>
      </c>
      <c r="E19" s="15">
        <f>C19-D19</f>
        <v/>
      </c>
      <c r="G19" s="15">
        <f>IF(B19&gt;СрокМесяцев,0,ОсновнойВМесяц+H19)</f>
        <v/>
      </c>
      <c r="H19" s="15">
        <f>IF(B19&gt;СрокМесяцев,0,(Сумма-ОсновнойВМесяц*(B19-1))*СтавкаМесяц)</f>
        <v/>
      </c>
      <c r="I19" s="15">
        <f>IF(B19&gt;СрокМесяцев,0,ОсновнойВМесяц)</f>
        <v/>
      </c>
    </row>
    <row r="20">
      <c r="B20" s="16" t="n">
        <v>13</v>
      </c>
      <c r="C20" s="15">
        <f>IF(B20&gt;СрокМесяцев,0,ПлатёжАннуитет)</f>
        <v/>
      </c>
      <c r="D20" s="15">
        <f>IF(B20&gt;СрокМесяцев,0,(Сумма-ПлатёжАннуитет/СтавкаМесяц)*(1+СтавкаМесяц)^(B20-1)*СтавкаМесяц+ПлатёжАннуитет)</f>
        <v/>
      </c>
      <c r="E20" s="15">
        <f>C20-D20</f>
        <v/>
      </c>
      <c r="G20" s="15">
        <f>IF(B20&gt;СрокМесяцев,0,ОсновнойВМесяц+H20)</f>
        <v/>
      </c>
      <c r="H20" s="15">
        <f>IF(B20&gt;СрокМесяцев,0,(Сумма-ОсновнойВМесяц*(B20-1))*СтавкаМесяц)</f>
        <v/>
      </c>
      <c r="I20" s="15">
        <f>IF(B20&gt;СрокМесяцев,0,ОсновнойВМесяц)</f>
        <v/>
      </c>
    </row>
    <row r="21">
      <c r="B21" s="16" t="n">
        <v>14</v>
      </c>
      <c r="C21" s="15">
        <f>IF(B21&gt;СрокМесяцев,0,ПлатёжАннуитет)</f>
        <v/>
      </c>
      <c r="D21" s="15">
        <f>IF(B21&gt;СрокМесяцев,0,(Сумма-ПлатёжАннуитет/СтавкаМесяц)*(1+СтавкаМесяц)^(B21-1)*СтавкаМесяц+ПлатёжАннуитет)</f>
        <v/>
      </c>
      <c r="E21" s="15">
        <f>C21-D21</f>
        <v/>
      </c>
      <c r="G21" s="15">
        <f>IF(B21&gt;СрокМесяцев,0,ОсновнойВМесяц+H21)</f>
        <v/>
      </c>
      <c r="H21" s="15">
        <f>IF(B21&gt;СрокМесяцев,0,(Сумма-ОсновнойВМесяц*(B21-1))*СтавкаМесяц)</f>
        <v/>
      </c>
      <c r="I21" s="15">
        <f>IF(B21&gt;СрокМесяцев,0,ОсновнойВМесяц)</f>
        <v/>
      </c>
    </row>
    <row r="22">
      <c r="B22" s="16" t="n">
        <v>15</v>
      </c>
      <c r="C22" s="15">
        <f>IF(B22&gt;СрокМесяцев,0,ПлатёжАннуитет)</f>
        <v/>
      </c>
      <c r="D22" s="15">
        <f>IF(B22&gt;СрокМесяцев,0,(Сумма-ПлатёжАннуитет/СтавкаМесяц)*(1+СтавкаМесяц)^(B22-1)*СтавкаМесяц+ПлатёжАннуитет)</f>
        <v/>
      </c>
      <c r="E22" s="15">
        <f>C22-D22</f>
        <v/>
      </c>
      <c r="G22" s="15">
        <f>IF(B22&gt;СрокМесяцев,0,ОсновнойВМесяц+H22)</f>
        <v/>
      </c>
      <c r="H22" s="15">
        <f>IF(B22&gt;СрокМесяцев,0,(Сумма-ОсновнойВМесяц*(B22-1))*СтавкаМесяц)</f>
        <v/>
      </c>
      <c r="I22" s="15">
        <f>IF(B22&gt;СрокМесяцев,0,ОсновнойВМесяц)</f>
        <v/>
      </c>
    </row>
    <row r="23">
      <c r="B23" s="16" t="n">
        <v>16</v>
      </c>
      <c r="C23" s="15">
        <f>IF(B23&gt;СрокМесяцев,0,ПлатёжАннуитет)</f>
        <v/>
      </c>
      <c r="D23" s="15">
        <f>IF(B23&gt;СрокМесяцев,0,(Сумма-ПлатёжАннуитет/СтавкаМесяц)*(1+СтавкаМесяц)^(B23-1)*СтавкаМесяц+ПлатёжАннуитет)</f>
        <v/>
      </c>
      <c r="E23" s="15">
        <f>C23-D23</f>
        <v/>
      </c>
      <c r="G23" s="15">
        <f>IF(B23&gt;СрокМесяцев,0,ОсновнойВМесяц+H23)</f>
        <v/>
      </c>
      <c r="H23" s="15">
        <f>IF(B23&gt;СрокМесяцев,0,(Сумма-ОсновнойВМесяц*(B23-1))*СтавкаМесяц)</f>
        <v/>
      </c>
      <c r="I23" s="15">
        <f>IF(B23&gt;СрокМесяцев,0,ОсновнойВМесяц)</f>
        <v/>
      </c>
    </row>
    <row r="24">
      <c r="B24" s="16" t="n">
        <v>17</v>
      </c>
      <c r="C24" s="15">
        <f>IF(B24&gt;СрокМесяцев,0,ПлатёжАннуитет)</f>
        <v/>
      </c>
      <c r="D24" s="15">
        <f>IF(B24&gt;СрокМесяцев,0,(Сумма-ПлатёжАннуитет/СтавкаМесяц)*(1+СтавкаМесяц)^(B24-1)*СтавкаМесяц+ПлатёжАннуитет)</f>
        <v/>
      </c>
      <c r="E24" s="15">
        <f>C24-D24</f>
        <v/>
      </c>
      <c r="G24" s="15">
        <f>IF(B24&gt;СрокМесяцев,0,ОсновнойВМесяц+H24)</f>
        <v/>
      </c>
      <c r="H24" s="15">
        <f>IF(B24&gt;СрокМесяцев,0,(Сумма-ОсновнойВМесяц*(B24-1))*СтавкаМесяц)</f>
        <v/>
      </c>
      <c r="I24" s="15">
        <f>IF(B24&gt;СрокМесяцев,0,ОсновнойВМесяц)</f>
        <v/>
      </c>
    </row>
    <row r="25">
      <c r="B25" s="16" t="n">
        <v>18</v>
      </c>
      <c r="C25" s="15">
        <f>IF(B25&gt;СрокМесяцев,0,ПлатёжАннуитет)</f>
        <v/>
      </c>
      <c r="D25" s="15">
        <f>IF(B25&gt;СрокМесяцев,0,(Сумма-ПлатёжАннуитет/СтавкаМесяц)*(1+СтавкаМесяц)^(B25-1)*СтавкаМесяц+ПлатёжАннуитет)</f>
        <v/>
      </c>
      <c r="E25" s="15">
        <f>C25-D25</f>
        <v/>
      </c>
      <c r="G25" s="15">
        <f>IF(B25&gt;СрокМесяцев,0,ОсновнойВМесяц+H25)</f>
        <v/>
      </c>
      <c r="H25" s="15">
        <f>IF(B25&gt;СрокМесяцев,0,(Сумма-ОсновнойВМесяц*(B25-1))*СтавкаМесяц)</f>
        <v/>
      </c>
      <c r="I25" s="15">
        <f>IF(B25&gt;СрокМесяцев,0,ОсновнойВМесяц)</f>
        <v/>
      </c>
    </row>
    <row r="26">
      <c r="B26" s="16" t="n">
        <v>19</v>
      </c>
      <c r="C26" s="15">
        <f>IF(B26&gt;СрокМесяцев,0,ПлатёжАннуитет)</f>
        <v/>
      </c>
      <c r="D26" s="15">
        <f>IF(B26&gt;СрокМесяцев,0,(Сумма-ПлатёжАннуитет/СтавкаМесяц)*(1+СтавкаМесяц)^(B26-1)*СтавкаМесяц+ПлатёжАннуитет)</f>
        <v/>
      </c>
      <c r="E26" s="15">
        <f>C26-D26</f>
        <v/>
      </c>
      <c r="G26" s="15">
        <f>IF(B26&gt;СрокМесяцев,0,ОсновнойВМесяц+H26)</f>
        <v/>
      </c>
      <c r="H26" s="15">
        <f>IF(B26&gt;СрокМесяцев,0,(Сумма-ОсновнойВМесяц*(B26-1))*СтавкаМесяц)</f>
        <v/>
      </c>
      <c r="I26" s="15">
        <f>IF(B26&gt;СрокМесяцев,0,ОсновнойВМесяц)</f>
        <v/>
      </c>
    </row>
    <row r="27">
      <c r="B27" s="16" t="n">
        <v>20</v>
      </c>
      <c r="C27" s="15">
        <f>IF(B27&gt;СрокМесяцев,0,ПлатёжАннуитет)</f>
        <v/>
      </c>
      <c r="D27" s="15">
        <f>IF(B27&gt;СрокМесяцев,0,(Сумма-ПлатёжАннуитет/СтавкаМесяц)*(1+СтавкаМесяц)^(B27-1)*СтавкаМесяц+ПлатёжАннуитет)</f>
        <v/>
      </c>
      <c r="E27" s="15">
        <f>C27-D27</f>
        <v/>
      </c>
      <c r="G27" s="15">
        <f>IF(B27&gt;СрокМесяцев,0,ОсновнойВМесяц+H27)</f>
        <v/>
      </c>
      <c r="H27" s="15">
        <f>IF(B27&gt;СрокМесяцев,0,(Сумма-ОсновнойВМесяц*(B27-1))*СтавкаМесяц)</f>
        <v/>
      </c>
      <c r="I27" s="15">
        <f>IF(B27&gt;СрокМесяцев,0,ОсновнойВМесяц)</f>
        <v/>
      </c>
    </row>
    <row r="28">
      <c r="B28" s="16" t="n">
        <v>21</v>
      </c>
      <c r="C28" s="15">
        <f>IF(B28&gt;СрокМесяцев,0,ПлатёжАннуитет)</f>
        <v/>
      </c>
      <c r="D28" s="15">
        <f>IF(B28&gt;СрокМесяцев,0,(Сумма-ПлатёжАннуитет/СтавкаМесяц)*(1+СтавкаМесяц)^(B28-1)*СтавкаМесяц+ПлатёжАннуитет)</f>
        <v/>
      </c>
      <c r="E28" s="15">
        <f>C28-D28</f>
        <v/>
      </c>
      <c r="G28" s="15">
        <f>IF(B28&gt;СрокМесяцев,0,ОсновнойВМесяц+H28)</f>
        <v/>
      </c>
      <c r="H28" s="15">
        <f>IF(B28&gt;СрокМесяцев,0,(Сумма-ОсновнойВМесяц*(B28-1))*СтавкаМесяц)</f>
        <v/>
      </c>
      <c r="I28" s="15">
        <f>IF(B28&gt;СрокМесяцев,0,ОсновнойВМесяц)</f>
        <v/>
      </c>
    </row>
    <row r="29">
      <c r="B29" s="16" t="n">
        <v>22</v>
      </c>
      <c r="C29" s="15">
        <f>IF(B29&gt;СрокМесяцев,0,ПлатёжАннуитет)</f>
        <v/>
      </c>
      <c r="D29" s="15">
        <f>IF(B29&gt;СрокМесяцев,0,(Сумма-ПлатёжАннуитет/СтавкаМесяц)*(1+СтавкаМесяц)^(B29-1)*СтавкаМесяц+ПлатёжАннуитет)</f>
        <v/>
      </c>
      <c r="E29" s="15">
        <f>C29-D29</f>
        <v/>
      </c>
      <c r="G29" s="15">
        <f>IF(B29&gt;СрокМесяцев,0,ОсновнойВМесяц+H29)</f>
        <v/>
      </c>
      <c r="H29" s="15">
        <f>IF(B29&gt;СрокМесяцев,0,(Сумма-ОсновнойВМесяц*(B29-1))*СтавкаМесяц)</f>
        <v/>
      </c>
      <c r="I29" s="15">
        <f>IF(B29&gt;СрокМесяцев,0,ОсновнойВМесяц)</f>
        <v/>
      </c>
    </row>
    <row r="30">
      <c r="B30" s="16" t="n">
        <v>23</v>
      </c>
      <c r="C30" s="15">
        <f>IF(B30&gt;СрокМесяцев,0,ПлатёжАннуитет)</f>
        <v/>
      </c>
      <c r="D30" s="15">
        <f>IF(B30&gt;СрокМесяцев,0,(Сумма-ПлатёжАннуитет/СтавкаМесяц)*(1+СтавкаМесяц)^(B30-1)*СтавкаМесяц+ПлатёжАннуитет)</f>
        <v/>
      </c>
      <c r="E30" s="15">
        <f>C30-D30</f>
        <v/>
      </c>
      <c r="G30" s="15">
        <f>IF(B30&gt;СрокМесяцев,0,ОсновнойВМесяц+H30)</f>
        <v/>
      </c>
      <c r="H30" s="15">
        <f>IF(B30&gt;СрокМесяцев,0,(Сумма-ОсновнойВМесяц*(B30-1))*СтавкаМесяц)</f>
        <v/>
      </c>
      <c r="I30" s="15">
        <f>IF(B30&gt;СрокМесяцев,0,ОсновнойВМесяц)</f>
        <v/>
      </c>
    </row>
    <row r="31">
      <c r="B31" s="16" t="n">
        <v>24</v>
      </c>
      <c r="C31" s="15">
        <f>IF(B31&gt;СрокМесяцев,0,ПлатёжАннуитет)</f>
        <v/>
      </c>
      <c r="D31" s="15">
        <f>IF(B31&gt;СрокМесяцев,0,(Сумма-ПлатёжАннуитет/СтавкаМесяц)*(1+СтавкаМесяц)^(B31-1)*СтавкаМесяц+ПлатёжАннуитет)</f>
        <v/>
      </c>
      <c r="E31" s="15">
        <f>C31-D31</f>
        <v/>
      </c>
      <c r="G31" s="15">
        <f>IF(B31&gt;СрокМесяцев,0,ОсновнойВМесяц+H31)</f>
        <v/>
      </c>
      <c r="H31" s="15">
        <f>IF(B31&gt;СрокМесяцев,0,(Сумма-ОсновнойВМесяц*(B31-1))*СтавкаМесяц)</f>
        <v/>
      </c>
      <c r="I31" s="15">
        <f>IF(B31&gt;СрокМесяцев,0,ОсновнойВМесяц)</f>
        <v/>
      </c>
    </row>
    <row r="32">
      <c r="B32" s="16" t="n">
        <v>25</v>
      </c>
      <c r="C32" s="15">
        <f>IF(B32&gt;СрокМесяцев,0,ПлатёжАннуитет)</f>
        <v/>
      </c>
      <c r="D32" s="15">
        <f>IF(B32&gt;СрокМесяцев,0,(Сумма-ПлатёжАннуитет/СтавкаМесяц)*(1+СтавкаМесяц)^(B32-1)*СтавкаМесяц+ПлатёжАннуитет)</f>
        <v/>
      </c>
      <c r="E32" s="15">
        <f>C32-D32</f>
        <v/>
      </c>
      <c r="G32" s="15">
        <f>IF(B32&gt;СрокМесяцев,0,ОсновнойВМесяц+H32)</f>
        <v/>
      </c>
      <c r="H32" s="15">
        <f>IF(B32&gt;СрокМесяцев,0,(Сумма-ОсновнойВМесяц*(B32-1))*СтавкаМесяц)</f>
        <v/>
      </c>
      <c r="I32" s="15">
        <f>IF(B32&gt;СрокМесяцев,0,ОсновнойВМесяц)</f>
        <v/>
      </c>
    </row>
    <row r="33">
      <c r="B33" s="16" t="n">
        <v>26</v>
      </c>
      <c r="C33" s="15">
        <f>IF(B33&gt;СрокМесяцев,0,ПлатёжАннуитет)</f>
        <v/>
      </c>
      <c r="D33" s="15">
        <f>IF(B33&gt;СрокМесяцев,0,(Сумма-ПлатёжАннуитет/СтавкаМесяц)*(1+СтавкаМесяц)^(B33-1)*СтавкаМесяц+ПлатёжАннуитет)</f>
        <v/>
      </c>
      <c r="E33" s="15">
        <f>C33-D33</f>
        <v/>
      </c>
      <c r="G33" s="15">
        <f>IF(B33&gt;СрокМесяцев,0,ОсновнойВМесяц+H33)</f>
        <v/>
      </c>
      <c r="H33" s="15">
        <f>IF(B33&gt;СрокМесяцев,0,(Сумма-ОсновнойВМесяц*(B33-1))*СтавкаМесяц)</f>
        <v/>
      </c>
      <c r="I33" s="15">
        <f>IF(B33&gt;СрокМесяцев,0,ОсновнойВМесяц)</f>
        <v/>
      </c>
    </row>
    <row r="34">
      <c r="B34" s="16" t="n">
        <v>27</v>
      </c>
      <c r="C34" s="15">
        <f>IF(B34&gt;СрокМесяцев,0,ПлатёжАннуитет)</f>
        <v/>
      </c>
      <c r="D34" s="15">
        <f>IF(B34&gt;СрокМесяцев,0,(Сумма-ПлатёжАннуитет/СтавкаМесяц)*(1+СтавкаМесяц)^(B34-1)*СтавкаМесяц+ПлатёжАннуитет)</f>
        <v/>
      </c>
      <c r="E34" s="15">
        <f>C34-D34</f>
        <v/>
      </c>
      <c r="G34" s="15">
        <f>IF(B34&gt;СрокМесяцев,0,ОсновнойВМесяц+H34)</f>
        <v/>
      </c>
      <c r="H34" s="15">
        <f>IF(B34&gt;СрокМесяцев,0,(Сумма-ОсновнойВМесяц*(B34-1))*СтавкаМесяц)</f>
        <v/>
      </c>
      <c r="I34" s="15">
        <f>IF(B34&gt;СрокМесяцев,0,ОсновнойВМесяц)</f>
        <v/>
      </c>
    </row>
    <row r="35">
      <c r="B35" s="16" t="n">
        <v>28</v>
      </c>
      <c r="C35" s="15">
        <f>IF(B35&gt;СрокМесяцев,0,ПлатёжАннуитет)</f>
        <v/>
      </c>
      <c r="D35" s="15">
        <f>IF(B35&gt;СрокМесяцев,0,(Сумма-ПлатёжАннуитет/СтавкаМесяц)*(1+СтавкаМесяц)^(B35-1)*СтавкаМесяц+ПлатёжАннуитет)</f>
        <v/>
      </c>
      <c r="E35" s="15">
        <f>C35-D35</f>
        <v/>
      </c>
      <c r="G35" s="15">
        <f>IF(B35&gt;СрокМесяцев,0,ОсновнойВМесяц+H35)</f>
        <v/>
      </c>
      <c r="H35" s="15">
        <f>IF(B35&gt;СрокМесяцев,0,(Сумма-ОсновнойВМесяц*(B35-1))*СтавкаМесяц)</f>
        <v/>
      </c>
      <c r="I35" s="15">
        <f>IF(B35&gt;СрокМесяцев,0,ОсновнойВМесяц)</f>
        <v/>
      </c>
    </row>
    <row r="36">
      <c r="B36" s="16" t="n">
        <v>29</v>
      </c>
      <c r="C36" s="15">
        <f>IF(B36&gt;СрокМесяцев,0,ПлатёжАннуитет)</f>
        <v/>
      </c>
      <c r="D36" s="15">
        <f>IF(B36&gt;СрокМесяцев,0,(Сумма-ПлатёжАннуитет/СтавкаМесяц)*(1+СтавкаМесяц)^(B36-1)*СтавкаМесяц+ПлатёжАннуитет)</f>
        <v/>
      </c>
      <c r="E36" s="15">
        <f>C36-D36</f>
        <v/>
      </c>
      <c r="G36" s="15">
        <f>IF(B36&gt;СрокМесяцев,0,ОсновнойВМесяц+H36)</f>
        <v/>
      </c>
      <c r="H36" s="15">
        <f>IF(B36&gt;СрокМесяцев,0,(Сумма-ОсновнойВМесяц*(B36-1))*СтавкаМесяц)</f>
        <v/>
      </c>
      <c r="I36" s="15">
        <f>IF(B36&gt;СрокМесяцев,0,ОсновнойВМесяц)</f>
        <v/>
      </c>
    </row>
    <row r="37">
      <c r="B37" s="16" t="n">
        <v>30</v>
      </c>
      <c r="C37" s="15">
        <f>IF(B37&gt;СрокМесяцев,0,ПлатёжАннуитет)</f>
        <v/>
      </c>
      <c r="D37" s="15">
        <f>IF(B37&gt;СрокМесяцев,0,(Сумма-ПлатёжАннуитет/СтавкаМесяц)*(1+СтавкаМесяц)^(B37-1)*СтавкаМесяц+ПлатёжАннуитет)</f>
        <v/>
      </c>
      <c r="E37" s="15">
        <f>C37-D37</f>
        <v/>
      </c>
      <c r="G37" s="15">
        <f>IF(B37&gt;СрокМесяцев,0,ОсновнойВМесяц+H37)</f>
        <v/>
      </c>
      <c r="H37" s="15">
        <f>IF(B37&gt;СрокМесяцев,0,(Сумма-ОсновнойВМесяц*(B37-1))*СтавкаМесяц)</f>
        <v/>
      </c>
      <c r="I37" s="15">
        <f>IF(B37&gt;СрокМесяцев,0,ОсновнойВМесяц)</f>
        <v/>
      </c>
    </row>
    <row r="38">
      <c r="B38" s="16" t="n">
        <v>31</v>
      </c>
      <c r="C38" s="15">
        <f>IF(B38&gt;СрокМесяцев,0,ПлатёжАннуитет)</f>
        <v/>
      </c>
      <c r="D38" s="15">
        <f>IF(B38&gt;СрокМесяцев,0,(Сумма-ПлатёжАннуитет/СтавкаМесяц)*(1+СтавкаМесяц)^(B38-1)*СтавкаМесяц+ПлатёжАннуитет)</f>
        <v/>
      </c>
      <c r="E38" s="15">
        <f>C38-D38</f>
        <v/>
      </c>
      <c r="G38" s="15">
        <f>IF(B38&gt;СрокМесяцев,0,ОсновнойВМесяц+H38)</f>
        <v/>
      </c>
      <c r="H38" s="15">
        <f>IF(B38&gt;СрокМесяцев,0,(Сумма-ОсновнойВМесяц*(B38-1))*СтавкаМесяц)</f>
        <v/>
      </c>
      <c r="I38" s="15">
        <f>IF(B38&gt;СрокМесяцев,0,ОсновнойВМесяц)</f>
        <v/>
      </c>
    </row>
    <row r="39">
      <c r="B39" s="16" t="n">
        <v>32</v>
      </c>
      <c r="C39" s="15">
        <f>IF(B39&gt;СрокМесяцев,0,ПлатёжАннуитет)</f>
        <v/>
      </c>
      <c r="D39" s="15">
        <f>IF(B39&gt;СрокМесяцев,0,(Сумма-ПлатёжАннуитет/СтавкаМесяц)*(1+СтавкаМесяц)^(B39-1)*СтавкаМесяц+ПлатёжАннуитет)</f>
        <v/>
      </c>
      <c r="E39" s="15">
        <f>C39-D39</f>
        <v/>
      </c>
      <c r="G39" s="15">
        <f>IF(B39&gt;СрокМесяцев,0,ОсновнойВМесяц+H39)</f>
        <v/>
      </c>
      <c r="H39" s="15">
        <f>IF(B39&gt;СрокМесяцев,0,(Сумма-ОсновнойВМесяц*(B39-1))*СтавкаМесяц)</f>
        <v/>
      </c>
      <c r="I39" s="15">
        <f>IF(B39&gt;СрокМесяцев,0,ОсновнойВМесяц)</f>
        <v/>
      </c>
    </row>
    <row r="40">
      <c r="B40" s="16" t="n">
        <v>33</v>
      </c>
      <c r="C40" s="15">
        <f>IF(B40&gt;СрокМесяцев,0,ПлатёжАннуитет)</f>
        <v/>
      </c>
      <c r="D40" s="15">
        <f>IF(B40&gt;СрокМесяцев,0,(Сумма-ПлатёжАннуитет/СтавкаМесяц)*(1+СтавкаМесяц)^(B40-1)*СтавкаМесяц+ПлатёжАннуитет)</f>
        <v/>
      </c>
      <c r="E40" s="15">
        <f>C40-D40</f>
        <v/>
      </c>
      <c r="G40" s="15">
        <f>IF(B40&gt;СрокМесяцев,0,ОсновнойВМесяц+H40)</f>
        <v/>
      </c>
      <c r="H40" s="15">
        <f>IF(B40&gt;СрокМесяцев,0,(Сумма-ОсновнойВМесяц*(B40-1))*СтавкаМесяц)</f>
        <v/>
      </c>
      <c r="I40" s="15">
        <f>IF(B40&gt;СрокМесяцев,0,ОсновнойВМесяц)</f>
        <v/>
      </c>
    </row>
    <row r="41">
      <c r="B41" s="16" t="n">
        <v>34</v>
      </c>
      <c r="C41" s="15">
        <f>IF(B41&gt;СрокМесяцев,0,ПлатёжАннуитет)</f>
        <v/>
      </c>
      <c r="D41" s="15">
        <f>IF(B41&gt;СрокМесяцев,0,(Сумма-ПлатёжАннуитет/СтавкаМесяц)*(1+СтавкаМесяц)^(B41-1)*СтавкаМесяц+ПлатёжАннуитет)</f>
        <v/>
      </c>
      <c r="E41" s="15">
        <f>C41-D41</f>
        <v/>
      </c>
      <c r="G41" s="15">
        <f>IF(B41&gt;СрокМесяцев,0,ОсновнойВМесяц+H41)</f>
        <v/>
      </c>
      <c r="H41" s="15">
        <f>IF(B41&gt;СрокМесяцев,0,(Сумма-ОсновнойВМесяц*(B41-1))*СтавкаМесяц)</f>
        <v/>
      </c>
      <c r="I41" s="15">
        <f>IF(B41&gt;СрокМесяцев,0,ОсновнойВМесяц)</f>
        <v/>
      </c>
    </row>
    <row r="42">
      <c r="B42" s="16" t="n">
        <v>35</v>
      </c>
      <c r="C42" s="15">
        <f>IF(B42&gt;СрокМесяцев,0,ПлатёжАннуитет)</f>
        <v/>
      </c>
      <c r="D42" s="15">
        <f>IF(B42&gt;СрокМесяцев,0,(Сумма-ПлатёжАннуитет/СтавкаМесяц)*(1+СтавкаМесяц)^(B42-1)*СтавкаМесяц+ПлатёжАннуитет)</f>
        <v/>
      </c>
      <c r="E42" s="15">
        <f>C42-D42</f>
        <v/>
      </c>
      <c r="G42" s="15">
        <f>IF(B42&gt;СрокМесяцев,0,ОсновнойВМесяц+H42)</f>
        <v/>
      </c>
      <c r="H42" s="15">
        <f>IF(B42&gt;СрокМесяцев,0,(Сумма-ОсновнойВМесяц*(B42-1))*СтавкаМесяц)</f>
        <v/>
      </c>
      <c r="I42" s="15">
        <f>IF(B42&gt;СрокМесяцев,0,ОсновнойВМесяц)</f>
        <v/>
      </c>
    </row>
    <row r="43">
      <c r="B43" s="16" t="n">
        <v>36</v>
      </c>
      <c r="C43" s="15">
        <f>IF(B43&gt;СрокМесяцев,0,ПлатёжАннуитет)</f>
        <v/>
      </c>
      <c r="D43" s="15">
        <f>IF(B43&gt;СрокМесяцев,0,(Сумма-ПлатёжАннуитет/СтавкаМесяц)*(1+СтавкаМесяц)^(B43-1)*СтавкаМесяц+ПлатёжАннуитет)</f>
        <v/>
      </c>
      <c r="E43" s="15">
        <f>C43-D43</f>
        <v/>
      </c>
      <c r="G43" s="15">
        <f>IF(B43&gt;СрокМесяцев,0,ОсновнойВМесяц+H43)</f>
        <v/>
      </c>
      <c r="H43" s="15">
        <f>IF(B43&gt;СрокМесяцев,0,(Сумма-ОсновнойВМесяц*(B43-1))*СтавкаМесяц)</f>
        <v/>
      </c>
      <c r="I43" s="15">
        <f>IF(B43&gt;СрокМесяцев,0,ОсновнойВМесяц)</f>
        <v/>
      </c>
    </row>
    <row r="45">
      <c r="B45" s="9" t="inlineStr">
        <is>
          <t>Итого</t>
        </is>
      </c>
      <c r="C45" s="22">
        <f>SUM(C8:C43)</f>
        <v/>
      </c>
      <c r="D45" s="22">
        <f>SUM(D8:D43)</f>
        <v/>
      </c>
      <c r="E45" s="22">
        <f>SUM(E8:E43)</f>
        <v/>
      </c>
      <c r="G45" s="22">
        <f>SUM(G8:G43)</f>
        <v/>
      </c>
      <c r="H45" s="22">
        <f>SUM(H8:H43)</f>
        <v/>
      </c>
      <c r="I45" s="22">
        <f>SUM(I8:I43)</f>
        <v/>
      </c>
    </row>
    <row r="47">
      <c r="B47" s="9" t="inlineStr">
        <is>
          <t>Проверка: график сходится с формулой</t>
        </is>
      </c>
      <c r="C47" s="9">
        <f>IF(AND(ABS(ПроцентыГрафикДифф-ПереплатаДифф)&lt;1,ABS(ПроцентыГрафикАннуитет-ПереплатаАннуитет)&lt;1),"Обе схемы сходятся","Расхождение — проверьте срок")</f>
        <v/>
      </c>
    </row>
    <row r="49" ht="26" customHeight="1">
      <c r="B49" s="14" t="inlineStr">
        <is>
          <t>График рассчитан формулами, а не подбором: остаток долга по аннуитету в любой месяц выражается в закрытом виде, поэтому строки независимы и не ломаются при вставке или удалении.</t>
        </is>
      </c>
    </row>
    <row r="51">
      <c r="B5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49:I49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