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Исходная">'Модель'!$D$11</definedName>
    <definedName name="СтавкаСтарая">'Модель'!$D$12</definedName>
    <definedName name="СрокИсходный">'Модель'!$D$13</definedName>
    <definedName name="ВыплаченоМесяцев">'Модель'!$D$14</definedName>
    <definedName name="СтавкаМесСтарая">'Модель'!$D$15</definedName>
    <definedName name="ПлатёжСтарый">'Модель'!$D$16</definedName>
    <definedName name="ОсталосьМесяцев">'Модель'!$D$17</definedName>
    <definedName name="ОстатокДолга">'Модель'!$D$18</definedName>
    <definedName name="СтавкаНовая">'Модель'!$D$23</definedName>
    <definedName name="СрокНовый">'Модель'!$D$24</definedName>
    <definedName name="СтавкаМесНовая">'Модель'!$D$25</definedName>
    <definedName name="ПлатёжНовый">'Модель'!$D$26</definedName>
    <definedName name="КомиссияДоля">'Модель'!$D$30</definedName>
    <definedName name="ШтрафДосрочно">'Модель'!$D$31</definedName>
    <definedName name="ПрочиеРасходы">'Модель'!$D$32</definedName>
    <definedName name="Комиссия">'Модель'!$D$33</definedName>
    <definedName name="РасходыПерехода">'Модель'!$D$34</definedName>
    <definedName name="ВыплатыСтарый">'Модель'!$D$38</definedName>
    <definedName name="ВыплатыНовый">'Модель'!$D$39</definedName>
    <definedName name="ЭкономияПлатежей">'Модель'!$D$40</definedName>
    <definedName name="ЧистаяВыгода">'Модель'!$D$41</definedName>
    <definedName name="РазницаПлатежа">'Модель'!$D$42</definedName>
    <definedName name="ОкупаемостьМесяцев">'Модель'!$D$43</definedName>
    <definedName name="ИзменениеСрока">'Модель'!$D$49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Рефинансирование</t>
        </is>
      </c>
    </row>
    <row r="4" ht="15" customHeight="1">
      <c r="B4" s="3" t="inlineStr">
        <is>
          <t>Выгода рефинансирования с учётом расходов на перевод долга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Действующий кредит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Первоначальная сумма</t>
        </is>
      </c>
      <c r="C11" s="10" t="inlineStr">
        <is>
          <t>₽</t>
        </is>
      </c>
      <c r="D11" s="11" t="n">
        <v>8000000</v>
      </c>
    </row>
    <row r="12">
      <c r="B12" s="9" t="inlineStr">
        <is>
          <t>Ставка, годовых</t>
        </is>
      </c>
      <c r="C12" s="10" t="inlineStr">
        <is>
          <t>%</t>
        </is>
      </c>
      <c r="D12" s="12" t="n">
        <v>0.24</v>
      </c>
    </row>
    <row r="13">
      <c r="B13" s="9" t="inlineStr">
        <is>
          <t>Первоначальный срок, месяцев</t>
        </is>
      </c>
      <c r="C13" s="10" t="inlineStr">
        <is>
          <t>мес.</t>
        </is>
      </c>
      <c r="D13" s="11" t="n">
        <v>60</v>
      </c>
    </row>
    <row r="14">
      <c r="B14" s="9" t="inlineStr">
        <is>
          <t>Уже выплачено месяцев</t>
        </is>
      </c>
      <c r="C14" s="10" t="inlineStr">
        <is>
          <t>мес.</t>
        </is>
      </c>
      <c r="D14" s="11" t="n">
        <v>18</v>
      </c>
    </row>
    <row r="15">
      <c r="B15" s="9" t="inlineStr">
        <is>
          <t>Месячная ставка старая</t>
        </is>
      </c>
      <c r="D15" s="13">
        <f>СтавкаСтарая/12</f>
        <v/>
      </c>
    </row>
    <row r="16">
      <c r="B16" s="9" t="inlineStr">
        <is>
          <t>Платёж по действующему кредиту</t>
        </is>
      </c>
      <c r="D16" s="14">
        <f>СуммаИсходная*СтавкаМесСтарая/(1-(1+СтавкаМесСтарая)^-СрокИсходный)</f>
        <v/>
      </c>
    </row>
    <row r="17">
      <c r="B17" s="9" t="inlineStr">
        <is>
          <t>Осталось месяцев</t>
        </is>
      </c>
      <c r="D17" s="15">
        <f>СрокИсходный-ВыплаченоМесяцев</f>
        <v/>
      </c>
    </row>
    <row r="18">
      <c r="B18" s="9" t="inlineStr">
        <is>
          <t>Остаток долга сейчас</t>
        </is>
      </c>
      <c r="D18" s="15">
        <f>ПлатёжСтарый*(1-(1+СтавкаМесСтарая)^-ОсталосьМесяцев)/СтавкаМесСтарая</f>
        <v/>
      </c>
    </row>
    <row r="19" ht="26" customHeight="1">
      <c r="B19" s="16" t="inlineStr">
        <is>
          <t>Остаток долга — это приведённая стоимость оставшихся платежей по старой ставке. Считать его как «сумма минус выплаченное» неверно: в первые месяцы платежи почти целиком уходят на проценты.</t>
        </is>
      </c>
    </row>
    <row r="21" ht="20" customHeight="1">
      <c r="B21" s="7" t="inlineStr">
        <is>
          <t>Новый кредит</t>
        </is>
      </c>
    </row>
    <row r="22" ht="3" customHeight="1"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B23" s="9" t="inlineStr">
        <is>
          <t>Ставка нового кредита, годовых</t>
        </is>
      </c>
      <c r="C23" s="10" t="inlineStr">
        <is>
          <t>%</t>
        </is>
      </c>
      <c r="D23" s="12" t="n">
        <v>0.17</v>
      </c>
    </row>
    <row r="24">
      <c r="B24" s="9" t="inlineStr">
        <is>
          <t>Срок нового кредита, месяцев</t>
        </is>
      </c>
      <c r="C24" s="10" t="inlineStr">
        <is>
          <t>мес.</t>
        </is>
      </c>
      <c r="D24" s="11" t="n">
        <v>42</v>
      </c>
    </row>
    <row r="25">
      <c r="B25" s="9" t="inlineStr">
        <is>
          <t>Месячная ставка новая</t>
        </is>
      </c>
      <c r="D25" s="13">
        <f>СтавкаНовая/12</f>
        <v/>
      </c>
    </row>
    <row r="26">
      <c r="B26" s="9" t="inlineStr">
        <is>
          <t>Платёж по новому кредиту</t>
        </is>
      </c>
      <c r="D26" s="14">
        <f>ОстатокДолга*СтавкаМесНовая/(1-(1+СтавкаМесНовая)^-СрокНовый)</f>
        <v/>
      </c>
    </row>
    <row r="28" ht="20" customHeight="1">
      <c r="B28" s="7" t="inlineStr">
        <is>
          <t>Расходы на переход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Комиссия за выдачу нового кредита, % от суммы</t>
        </is>
      </c>
      <c r="C30" s="10" t="inlineStr">
        <is>
          <t>%</t>
        </is>
      </c>
      <c r="D30" s="12" t="n">
        <v>0.01</v>
      </c>
    </row>
    <row r="31">
      <c r="B31" s="9" t="inlineStr">
        <is>
          <t>Штраф за досрочное погашение старого</t>
        </is>
      </c>
      <c r="C31" s="10" t="inlineStr">
        <is>
          <t>₽</t>
        </is>
      </c>
      <c r="D31" s="11" t="n">
        <v>0</v>
      </c>
    </row>
    <row r="32">
      <c r="B32" s="9" t="inlineStr">
        <is>
          <t>Оценка, страховка, нотариус — разово</t>
        </is>
      </c>
      <c r="C32" s="10" t="inlineStr">
        <is>
          <t>₽</t>
        </is>
      </c>
      <c r="D32" s="11" t="n">
        <v>45000</v>
      </c>
    </row>
    <row r="33">
      <c r="B33" s="9" t="inlineStr">
        <is>
          <t>Комиссия за выдачу</t>
        </is>
      </c>
      <c r="D33" s="15">
        <f>ОстатокДолга*КомиссияДоля</f>
        <v/>
      </c>
    </row>
    <row r="34">
      <c r="B34" s="9" t="inlineStr">
        <is>
          <t>Все расходы на переход</t>
        </is>
      </c>
      <c r="D34" s="15">
        <f>Комиссия+ШтрафДосрочно+ПрочиеРасходы</f>
        <v/>
      </c>
    </row>
    <row r="36" ht="20" customHeight="1">
      <c r="B36" s="7" t="inlineStr">
        <is>
          <t>Сравнение</t>
        </is>
      </c>
    </row>
    <row r="37" ht="3" customHeight="1">
      <c r="B37" s="8" t="n"/>
      <c r="C37" s="8" t="n"/>
      <c r="D37" s="8" t="n"/>
      <c r="E37" s="8" t="n"/>
      <c r="F37" s="8" t="n"/>
      <c r="G37" s="8" t="n"/>
      <c r="H37" s="8" t="n"/>
      <c r="I37" s="8" t="n"/>
    </row>
    <row r="38">
      <c r="B38" s="9" t="inlineStr">
        <is>
          <t>Осталось выплатить по старому</t>
        </is>
      </c>
      <c r="D38" s="15">
        <f>ПлатёжСтарый*ОсталосьМесяцев</f>
        <v/>
      </c>
    </row>
    <row r="39">
      <c r="B39" s="9" t="inlineStr">
        <is>
          <t>Выплаты по новому</t>
        </is>
      </c>
      <c r="D39" s="15">
        <f>ПлатёжНовый*СрокНовый</f>
        <v/>
      </c>
    </row>
    <row r="40">
      <c r="B40" s="9" t="inlineStr">
        <is>
          <t>Экономия на платежах</t>
        </is>
      </c>
      <c r="D40" s="15">
        <f>ВыплатыСтарый-ВыплатыНовый</f>
        <v/>
      </c>
    </row>
    <row r="41" ht="22" customHeight="1">
      <c r="C41" s="17" t="inlineStr">
        <is>
          <t>Чистая выгода</t>
        </is>
      </c>
      <c r="D41" s="18">
        <f>ЭкономияПлатежей-РасходыПерехода</f>
        <v/>
      </c>
    </row>
    <row r="42">
      <c r="B42" s="9" t="inlineStr">
        <is>
          <t>Разница ежемесячного платежа</t>
        </is>
      </c>
      <c r="D42" s="14">
        <f>ПлатёжСтарый-ПлатёжНовый</f>
        <v/>
      </c>
    </row>
    <row r="43">
      <c r="B43" s="9" t="inlineStr">
        <is>
          <t>Окупаемость расходов, месяцев</t>
        </is>
      </c>
      <c r="D43" s="14">
        <f>IF(РазницаПлатежа&lt;=0,999,РасходыПерехода/РазницаПлатежа)</f>
        <v/>
      </c>
    </row>
    <row r="44">
      <c r="B44" s="3" t="inlineStr">
        <is>
          <t>Решение</t>
        </is>
      </c>
      <c r="D44" s="9">
        <f>IF(ЧистаяВыгода&lt;=0,"Рефинансировать невыгодно",IF(ОкупаемостьМесяцев&gt;ОсталосьМесяцев/2,"Выгода есть, но расходы окупаются слишком долго","Рефинансировать выгодно"))</f>
        <v/>
      </c>
    </row>
    <row r="45" ht="26" customHeight="1">
      <c r="B45" s="16" t="inlineStr">
        <is>
          <t>Осторожно с удлинением срока: платёж падает, а суммарная переплата может вырасти. Сравнивайте не платёж, а сумму всех выплат — строка «чистая выгода» считает именно её.</t>
        </is>
      </c>
    </row>
    <row r="47" ht="20" customHeight="1">
      <c r="B47" s="7" t="inlineStr">
        <is>
          <t>Проверка на удлинение срока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Изменение срока, месяцев</t>
        </is>
      </c>
      <c r="D49" s="15">
        <f>СрокНовый-ОсталосьМесяцев</f>
        <v/>
      </c>
    </row>
    <row r="50">
      <c r="B50" s="3" t="inlineStr">
        <is>
          <t>Что произошло со сроком</t>
        </is>
      </c>
      <c r="D50" s="9">
        <f>IF(ИзменениеСрока&gt;0,"Срок удлинён — платёж ниже, но переплата может вырасти",IF(ИзменениеСрока&lt;0,"Срок сокращён — платёж выше, переплата меньше","Срок не изменился"))</f>
        <v/>
      </c>
    </row>
    <row r="52">
      <c r="B5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19:I19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