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Номинальная">'Модель'!$D$11</definedName>
    <definedName name="НачисленийВГод">'Модель'!$D$12</definedName>
    <definedName name="СтавкаЗаПериод">'Модель'!$D$13</definedName>
    <definedName name="Эффективная">'Модель'!$D$14</definedName>
    <definedName name="Разрыв">'Модель'!$D$15</definedName>
    <definedName name="ЭффективнаяЗадана">'Модель'!$D$20</definedName>
    <definedName name="НоминальнаяИзЭфф">'Модель'!$D$21</definedName>
    <definedName name="Месячная">'Модель'!$D$22</definedName>
    <definedName name="Дневная">'Модель'!$D$23</definedName>
    <definedName name="НачальнаяСумма">'Модель'!$D$27</definedName>
    <definedName name="Пополнение">'Модель'!$D$28</definedName>
    <definedName name="СрокМесяцев">'Модель'!$D$29</definedName>
    <definedName name="СтавкаВклада">'Модель'!$D$30</definedName>
    <definedName name="МесячнаяВклада">'Модель'!$D$31</definedName>
    <definedName name="РостНачальной">'Модель'!$D$32</definedName>
    <definedName name="НакопленияПополнений">'Модель'!$D$33</definedName>
    <definedName name="ИтогоНакоплено">'Модель'!$D$34</definedName>
    <definedName name="ВнесеноСвоих">'Модель'!$D$35</definedName>
    <definedName name="ЗаработаноПроцентов">'Модель'!$D$36</definedName>
    <definedName name="ДоляПроцентов">'Модель'!$D$37</definedName>
    <definedName name="ЦелеваяСумма">'Модель'!$D$41</definedName>
    <definedName name="НужноОткладывать">'Модель'!$D$42</definedName>
    <definedName name="РазницаПополнения">'Модель'!$D$43</definedName>
    <definedName name="Инфляция">'Модель'!$D$48</definedName>
    <definedName name="РеальнаяСтавка">'Модель'!$D$49</definedName>
    <definedName name="РеальнаяПриблизительно">'Модель'!$D$50</definedName>
    <definedName name="ОшибкаПриближения">'Модель'!$D$51</definedName>
    <definedName name="ИтогВСегодняшних">'Модель'!$D$52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164" fontId="8" fillId="2" borderId="2" applyAlignment="1" pivotButton="0" quotePrefix="0" xfId="0">
      <alignment horizontal="right" vertical="center"/>
    </xf>
    <xf numFmtId="3" fontId="8" fillId="2" borderId="2" applyAlignment="1" pivotButton="0" quotePrefix="0" xfId="0">
      <alignment horizontal="right" vertical="center"/>
    </xf>
    <xf numFmtId="10" fontId="7" fillId="0" borderId="0" applyAlignment="1" pivotButton="0" quotePrefix="0" xfId="0">
      <alignment horizontal="right" vertical="center"/>
    </xf>
    <xf numFmtId="0" fontId="6" fillId="0" borderId="4" applyAlignment="1" pivotButton="0" quotePrefix="0" xfId="0">
      <alignment horizontal="right" vertical="center"/>
    </xf>
    <xf numFmtId="164" fontId="9" fillId="0" borderId="4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3" fontId="7" fillId="0" borderId="0" applyAlignment="1" pivotButton="0" quotePrefix="0" xfId="0">
      <alignment horizontal="right" vertical="center"/>
    </xf>
    <xf numFmtId="3" fontId="9" fillId="0" borderId="4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56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Проценты, ставки и накопления</t>
        </is>
      </c>
    </row>
    <row r="4" ht="15" customHeight="1">
      <c r="B4" s="3" t="inlineStr">
        <is>
          <t>Перевод ставок, будущая стоимость вклада и влияние инфляции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Перевод ставок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Номинальная годовая ставка</t>
        </is>
      </c>
      <c r="C11" s="10" t="inlineStr">
        <is>
          <t>%</t>
        </is>
      </c>
      <c r="D11" s="11" t="n">
        <v>0.18</v>
      </c>
    </row>
    <row r="12">
      <c r="B12" s="9" t="inlineStr">
        <is>
          <t>Начислений в году</t>
        </is>
      </c>
      <c r="C12" s="10" t="inlineStr">
        <is>
          <t>раз</t>
        </is>
      </c>
      <c r="D12" s="12" t="n">
        <v>12</v>
      </c>
    </row>
    <row r="13">
      <c r="B13" s="9" t="inlineStr">
        <is>
          <t>Ставка за период начисления</t>
        </is>
      </c>
      <c r="D13" s="13">
        <f>Номинальная/НачисленийВГод</f>
        <v/>
      </c>
    </row>
    <row r="14" ht="22" customHeight="1">
      <c r="C14" s="14" t="inlineStr">
        <is>
          <t>Эффективная годовая ставка</t>
        </is>
      </c>
      <c r="D14" s="15">
        <f>(1+СтавкаЗаПериод)^НачисленийВГод-1</f>
        <v/>
      </c>
    </row>
    <row r="15">
      <c r="B15" s="9" t="inlineStr">
        <is>
          <t>Насколько эффективная выше номинальной</t>
        </is>
      </c>
      <c r="D15" s="16">
        <f>Эффективная-Номинальная</f>
        <v/>
      </c>
    </row>
    <row r="16" ht="26" customHeight="1">
      <c r="B16" s="17" t="inlineStr">
        <is>
          <t>Чем чаще начисляют проценты, тем выше эффективная ставка при той же номинальной. Именно поэтому «18 % годовых с ежемесячной капитализацией» и «18 % годовых» — разные предложения.</t>
        </is>
      </c>
    </row>
    <row r="18" ht="20" customHeight="1">
      <c r="B18" s="7" t="inlineStr">
        <is>
          <t>Обратный перевод</t>
        </is>
      </c>
    </row>
    <row r="19" ht="3" customHeight="1">
      <c r="B19" s="8" t="n"/>
      <c r="C19" s="8" t="n"/>
      <c r="D19" s="8" t="n"/>
      <c r="E19" s="8" t="n"/>
      <c r="F19" s="8" t="n"/>
      <c r="G19" s="8" t="n"/>
      <c r="H19" s="8" t="n"/>
      <c r="I19" s="8" t="n"/>
    </row>
    <row r="20">
      <c r="B20" s="9" t="inlineStr">
        <is>
          <t>Известна эффективная ставка</t>
        </is>
      </c>
      <c r="C20" s="10" t="inlineStr">
        <is>
          <t>%</t>
        </is>
      </c>
      <c r="D20" s="11" t="n">
        <v>0.22</v>
      </c>
    </row>
    <row r="21">
      <c r="B21" s="9" t="inlineStr">
        <is>
          <t>Соответствующая номинальная</t>
        </is>
      </c>
      <c r="D21" s="16">
        <f>((1+ЭффективнаяЗадана)^(1/НачисленийВГод)-1)*НачисленийВГод</f>
        <v/>
      </c>
    </row>
    <row r="22">
      <c r="B22" s="9" t="inlineStr">
        <is>
          <t>Месячная ставка</t>
        </is>
      </c>
      <c r="D22" s="13">
        <f>(1+ЭффективнаяЗадана)^(1/12)-1</f>
        <v/>
      </c>
    </row>
    <row r="23">
      <c r="B23" s="9" t="inlineStr">
        <is>
          <t>Дневная ставка</t>
        </is>
      </c>
      <c r="D23" s="13">
        <f>(1+ЭффективнаяЗадана)^(1/365)-1</f>
        <v/>
      </c>
    </row>
    <row r="25" ht="20" customHeight="1">
      <c r="B25" s="7" t="inlineStr">
        <is>
          <t>Накопление с пополнением</t>
        </is>
      </c>
    </row>
    <row r="26" ht="3" customHeight="1">
      <c r="B26" s="8" t="n"/>
      <c r="C26" s="8" t="n"/>
      <c r="D26" s="8" t="n"/>
      <c r="E26" s="8" t="n"/>
      <c r="F26" s="8" t="n"/>
      <c r="G26" s="8" t="n"/>
      <c r="H26" s="8" t="n"/>
      <c r="I26" s="8" t="n"/>
    </row>
    <row r="27">
      <c r="B27" s="9" t="inlineStr">
        <is>
          <t>Начальная сумма</t>
        </is>
      </c>
      <c r="C27" s="10" t="inlineStr">
        <is>
          <t>₽</t>
        </is>
      </c>
      <c r="D27" s="12" t="n">
        <v>500000</v>
      </c>
    </row>
    <row r="28">
      <c r="B28" s="9" t="inlineStr">
        <is>
          <t>Пополнение в месяц</t>
        </is>
      </c>
      <c r="C28" s="10" t="inlineStr">
        <is>
          <t>₽</t>
        </is>
      </c>
      <c r="D28" s="12" t="n">
        <v>30000</v>
      </c>
    </row>
    <row r="29">
      <c r="B29" s="9" t="inlineStr">
        <is>
          <t>Срок, месяцев</t>
        </is>
      </c>
      <c r="C29" s="10" t="inlineStr">
        <is>
          <t>мес.</t>
        </is>
      </c>
      <c r="D29" s="12" t="n">
        <v>36</v>
      </c>
    </row>
    <row r="30">
      <c r="B30" s="9" t="inlineStr">
        <is>
          <t>Годовая ставка по вкладу</t>
        </is>
      </c>
      <c r="C30" s="10" t="inlineStr">
        <is>
          <t>%</t>
        </is>
      </c>
      <c r="D30" s="11" t="n">
        <v>0.16</v>
      </c>
    </row>
    <row r="31">
      <c r="B31" s="9" t="inlineStr">
        <is>
          <t>Месячная ставка вклада</t>
        </is>
      </c>
      <c r="D31" s="13">
        <f>СтавкаВклада/12</f>
        <v/>
      </c>
    </row>
    <row r="32">
      <c r="B32" s="9" t="inlineStr">
        <is>
          <t>Вырастет начальная сумма до</t>
        </is>
      </c>
      <c r="D32" s="18">
        <f>НачальнаяСумма*(1+МесячнаяВклада)^СрокМесяцев</f>
        <v/>
      </c>
    </row>
    <row r="33">
      <c r="B33" s="9" t="inlineStr">
        <is>
          <t>Накопится с пополнений</t>
        </is>
      </c>
      <c r="D33" s="18">
        <f>Пополнение*((1+МесячнаяВклада)^СрокМесяцев-1)/МесячнаяВклада</f>
        <v/>
      </c>
    </row>
    <row r="34" ht="22" customHeight="1">
      <c r="C34" s="14" t="inlineStr">
        <is>
          <t>Итого на конец срока</t>
        </is>
      </c>
      <c r="D34" s="19">
        <f>РостНачальной+НакопленияПополнений</f>
        <v/>
      </c>
    </row>
    <row r="35">
      <c r="B35" s="9" t="inlineStr">
        <is>
          <t>Внесено собственных денег</t>
        </is>
      </c>
      <c r="D35" s="18">
        <f>НачальнаяСумма+Пополнение*СрокМесяцев</f>
        <v/>
      </c>
    </row>
    <row r="36">
      <c r="B36" s="9" t="inlineStr">
        <is>
          <t>Заработано процентами</t>
        </is>
      </c>
      <c r="D36" s="18">
        <f>ИтогоНакоплено-ВнесеноСвоих</f>
        <v/>
      </c>
    </row>
    <row r="37">
      <c r="B37" s="9" t="inlineStr">
        <is>
          <t>Доля процентов в итоговой сумме</t>
        </is>
      </c>
      <c r="D37" s="16">
        <f>ЗаработаноПроцентов/ИтогоНакоплено</f>
        <v/>
      </c>
    </row>
    <row r="39" ht="20" customHeight="1">
      <c r="B39" s="7" t="inlineStr">
        <is>
          <t>Обратная задача</t>
        </is>
      </c>
    </row>
    <row r="40" ht="3" customHeight="1">
      <c r="B40" s="8" t="n"/>
      <c r="C40" s="8" t="n"/>
      <c r="D40" s="8" t="n"/>
      <c r="E40" s="8" t="n"/>
      <c r="F40" s="8" t="n"/>
      <c r="G40" s="8" t="n"/>
      <c r="H40" s="8" t="n"/>
      <c r="I40" s="8" t="n"/>
    </row>
    <row r="41">
      <c r="B41" s="9" t="inlineStr">
        <is>
          <t>Нужная сумма к сроку</t>
        </is>
      </c>
      <c r="C41" s="10" t="inlineStr">
        <is>
          <t>₽</t>
        </is>
      </c>
      <c r="D41" s="12" t="n">
        <v>3000000</v>
      </c>
    </row>
    <row r="42">
      <c r="B42" s="9" t="inlineStr">
        <is>
          <t>Сколько откладывать в месяц</t>
        </is>
      </c>
      <c r="D42" s="18">
        <f>(ЦелеваяСумма-РостНачальной)/(((1+МесячнаяВклада)^СрокМесяцев-1)/МесячнаяВклада)</f>
        <v/>
      </c>
    </row>
    <row r="43">
      <c r="B43" s="9" t="inlineStr">
        <is>
          <t>Насколько больше текущего пополнения</t>
        </is>
      </c>
      <c r="D43" s="18">
        <f>НужноОткладывать-Пополнение</f>
        <v/>
      </c>
    </row>
    <row r="44">
      <c r="B44" s="3" t="inlineStr">
        <is>
          <t>Достижима ли цель</t>
        </is>
      </c>
      <c r="D44" s="9">
        <f>IF(НужноОткладывать&lt;=0,"Цель достигается одной начальной суммой",IF(НужноОткладывать&lt;=Пополнение,"Цель достижима при текущем пополнении","Пополнение придётся увеличить"))</f>
        <v/>
      </c>
    </row>
    <row r="46" ht="20" customHeight="1">
      <c r="B46" s="7" t="inlineStr">
        <is>
          <t>Реальная доходность</t>
        </is>
      </c>
    </row>
    <row r="47" ht="3" customHeight="1">
      <c r="B47" s="8" t="n"/>
      <c r="C47" s="8" t="n"/>
      <c r="D47" s="8" t="n"/>
      <c r="E47" s="8" t="n"/>
      <c r="F47" s="8" t="n"/>
      <c r="G47" s="8" t="n"/>
      <c r="H47" s="8" t="n"/>
      <c r="I47" s="8" t="n"/>
    </row>
    <row r="48">
      <c r="B48" s="9" t="inlineStr">
        <is>
          <t>Ожидаемая инфляция в год</t>
        </is>
      </c>
      <c r="C48" s="10" t="inlineStr">
        <is>
          <t>%</t>
        </is>
      </c>
      <c r="D48" s="11" t="n">
        <v>0.09</v>
      </c>
    </row>
    <row r="49">
      <c r="B49" s="9" t="inlineStr">
        <is>
          <t>Реальная ставка (формула Фишера)</t>
        </is>
      </c>
      <c r="D49" s="16">
        <f>(1+СтавкаВклада)/(1+Инфляция)-1</f>
        <v/>
      </c>
    </row>
    <row r="50">
      <c r="B50" s="9" t="inlineStr">
        <is>
          <t>Приблизительно (вычитанием)</t>
        </is>
      </c>
      <c r="D50" s="16">
        <f>СтавкаВклада-Инфляция</f>
        <v/>
      </c>
    </row>
    <row r="51">
      <c r="B51" s="9" t="inlineStr">
        <is>
          <t>Ошибка приблизительного способа</t>
        </is>
      </c>
      <c r="D51" s="16">
        <f>РеальнаяПриблизительно-РеальнаяСтавка</f>
        <v/>
      </c>
    </row>
    <row r="52">
      <c r="B52" s="9" t="inlineStr">
        <is>
          <t>Итоговая сумма в сегодняшних деньгах</t>
        </is>
      </c>
      <c r="D52" s="18">
        <f>ИтогоНакоплено/(1+Инфляция)^(СрокМесяцев/12)</f>
        <v/>
      </c>
    </row>
    <row r="53">
      <c r="B53" s="3" t="inlineStr">
        <is>
          <t>Вывод</t>
        </is>
      </c>
      <c r="D53" s="9">
        <f>IF(РеальнаяСтавка&gt;0,"Вклад обгоняет инфляцию — деньги растут по-настоящему","Вклад отстаёт от инфляции: номинально сумма растёт, покупательная способность падает")</f>
        <v/>
      </c>
    </row>
    <row r="54" ht="26" customHeight="1">
      <c r="B54" s="17" t="inlineStr">
        <is>
          <t>Простое вычитание инфляции из ставки завышает реальную доходность. При высоких ставках разница становится заметной, и правильнее делить, а не вычитать.</t>
        </is>
      </c>
    </row>
    <row r="56">
      <c r="B56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16:I16"/>
    <mergeCell ref="B54:I54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2026-09-09T14:08:45Z</dcterms:created>
  <dcterms:modified xmlns:dcterms="http://purl.org/dc/terms/" xmlns:xsi="http://www.w3.org/2001/XMLSchema-instance" xsi:type="dcterms:W3CDTF">2026-09-09T14:08:45Z</dcterms:modified>
</cp:coreProperties>
</file>