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Ebitda">'Модель'!$D$12</definedName>
    <definedName name="Амортизация">'Модель'!$D$13</definedName>
    <definedName name="Проценты">'Модель'!$D$14</definedName>
    <definedName name="Налог">'Модель'!$D$15</definedName>
    <definedName name="ДолгДолгосрочный">'Модель'!$D$19</definedName>
    <definedName name="ДолгКраткосрочный">'Модель'!$D$20</definedName>
    <definedName name="Деньги">'Модель'!$D$21</definedName>
    <definedName name="ПогашениеГод">'Модель'!$D$22</definedName>
    <definedName name="Капитал">'Модель'!$D$23</definedName>
    <definedName name="Активы">'Модель'!$D$24</definedName>
    <definedName name="ДолгОбщий">'Модель'!$D$25</definedName>
    <definedName name="ЧистыйДолг">'Модель'!$D$26</definedName>
    <definedName name="ПределДолгEbitda">'Модель'!$D$30</definedName>
    <definedName name="МинимумПокрытия">'Модель'!$D$31</definedName>
    <definedName name="МинимумDscr">'Модель'!$D$32</definedName>
    <definedName name="МинимумАвтономии">'Модель'!$D$33</definedName>
    <definedName name="ДолгКEbitda">'Модель'!$D$37</definedName>
    <definedName name="ОбщийДолгКEbitda">'Модель'!$D$38</definedName>
    <definedName name="ПокрытиеПроцентов">'Модель'!$D$39</definedName>
    <definedName name="Dscr">'Модель'!$D$40</definedName>
    <definedName name="Автономия">'Модель'!$D$41</definedName>
    <definedName name="ДолгКВыручке">'Модель'!$D$42</definedName>
    <definedName name="СоблюденДолг">'Модель'!$D$46</definedName>
    <definedName name="СоблюденоПокрытие">'Модель'!$D$47</definedName>
    <definedName name="СоблюденDscr">'Модель'!$D$48</definedName>
    <definedName name="СоблюденаАвтономия">'Модель'!$D$49</definedName>
    <definedName name="НарушеноУсловий">'Модель'!$D$50</definedName>
    <definedName name="КритическаяEbitda1">'Модель'!$D$54</definedName>
    <definedName name="КритическаяEbitda2">'Модель'!$D$55</definedName>
    <definedName name="КритическаяEbitda3">'Модель'!$D$56</definedName>
    <definedName name="КритическаяEbitda">'Модель'!$D$57</definedName>
    <definedName name="ЗапасПоПрибыли">'Модель'!$D$58</definedName>
    <definedName name="ДопустимоеПадение">'Модель'!$D$59</definedName>
    <definedName name="СвободныйЛимитДолга">'Модель'!$D$60</definedName>
    <definedName name="СредняяСтавка">'Модель'!$D$65</definedName>
    <definedName name="ДоляКраткосрочного">'Модель'!$D$66</definedName>
    <definedName name="ПроцентыКВыручке">'Модель'!$D$67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0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Долговая нагрузка и ковенанты</t>
        </is>
      </c>
    </row>
    <row r="4" ht="15" customHeight="1">
      <c r="B4" s="3" t="inlineStr">
        <is>
          <t>Долг к EBITDA, покрытие процентов и обслуживания долга, запас до нарушения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Показатели за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₽</t>
        </is>
      </c>
      <c r="D11" s="11" t="n">
        <v>480000000</v>
      </c>
    </row>
    <row r="12">
      <c r="B12" s="9" t="inlineStr">
        <is>
          <t>EBITDA</t>
        </is>
      </c>
      <c r="C12" s="10" t="inlineStr">
        <is>
          <t>₽</t>
        </is>
      </c>
      <c r="D12" s="11" t="n">
        <v>72000000</v>
      </c>
    </row>
    <row r="13">
      <c r="B13" s="9" t="inlineStr">
        <is>
          <t>Амортизация</t>
        </is>
      </c>
      <c r="C13" s="10" t="inlineStr">
        <is>
          <t>₽</t>
        </is>
      </c>
      <c r="D13" s="11" t="n">
        <v>18000000</v>
      </c>
    </row>
    <row r="14">
      <c r="B14" s="9" t="inlineStr">
        <is>
          <t>Проценты по кредитам за год</t>
        </is>
      </c>
      <c r="C14" s="10" t="inlineStr">
        <is>
          <t>₽</t>
        </is>
      </c>
      <c r="D14" s="11" t="n">
        <v>26000000</v>
      </c>
    </row>
    <row r="15">
      <c r="B15" s="9" t="inlineStr">
        <is>
          <t>Налог на прибыль за год</t>
        </is>
      </c>
      <c r="C15" s="10" t="inlineStr">
        <is>
          <t>₽</t>
        </is>
      </c>
      <c r="D15" s="11" t="n">
        <v>6500000</v>
      </c>
    </row>
    <row r="17" ht="20" customHeight="1">
      <c r="B17" s="7" t="inlineStr">
        <is>
          <t>Долг и капитал на отчётную дату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Долгосрочные кредиты и займы</t>
        </is>
      </c>
      <c r="C19" s="10" t="inlineStr">
        <is>
          <t>₽</t>
        </is>
      </c>
      <c r="D19" s="11" t="n">
        <v>95000000</v>
      </c>
    </row>
    <row r="20">
      <c r="B20" s="9" t="inlineStr">
        <is>
          <t>Краткосрочные кредиты и займы</t>
        </is>
      </c>
      <c r="C20" s="10" t="inlineStr">
        <is>
          <t>₽</t>
        </is>
      </c>
      <c r="D20" s="11" t="n">
        <v>62000000</v>
      </c>
    </row>
    <row r="21">
      <c r="B21" s="9" t="inlineStr">
        <is>
          <t>Денежные средства и эквиваленты</t>
        </is>
      </c>
      <c r="C21" s="10" t="inlineStr">
        <is>
          <t>₽</t>
        </is>
      </c>
      <c r="D21" s="11" t="n">
        <v>14000000</v>
      </c>
    </row>
    <row r="22">
      <c r="B22" s="9" t="inlineStr">
        <is>
          <t>Погашение тела долга в ближайшие 12 месяцев</t>
        </is>
      </c>
      <c r="C22" s="10" t="inlineStr">
        <is>
          <t>₽</t>
        </is>
      </c>
      <c r="D22" s="11" t="n">
        <v>48000000</v>
      </c>
    </row>
    <row r="23">
      <c r="B23" s="9" t="inlineStr">
        <is>
          <t>Собственный капитал</t>
        </is>
      </c>
      <c r="C23" s="10" t="inlineStr">
        <is>
          <t>₽</t>
        </is>
      </c>
      <c r="D23" s="11" t="n">
        <v>88000000</v>
      </c>
    </row>
    <row r="24">
      <c r="B24" s="9" t="inlineStr">
        <is>
          <t>Валюта баланса (активы)</t>
        </is>
      </c>
      <c r="C24" s="10" t="inlineStr">
        <is>
          <t>₽</t>
        </is>
      </c>
      <c r="D24" s="11" t="n">
        <v>310000000</v>
      </c>
    </row>
    <row r="25">
      <c r="B25" s="9" t="inlineStr">
        <is>
          <t>Общий долг</t>
        </is>
      </c>
      <c r="D25" s="12">
        <f>ДолгДолгосрочный+ДолгКраткосрочный</f>
        <v/>
      </c>
    </row>
    <row r="26">
      <c r="B26" s="9" t="inlineStr">
        <is>
          <t>Чистый долг</t>
        </is>
      </c>
      <c r="D26" s="12">
        <f>ДолгОбщий-Деньги</f>
        <v/>
      </c>
    </row>
    <row r="28" ht="20" customHeight="1">
      <c r="B28" s="7" t="inlineStr">
        <is>
          <t>Условия кредитного договора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Предел «Чистый долг / EBITDA»</t>
        </is>
      </c>
      <c r="C30" s="10" t="inlineStr">
        <is>
          <t>×</t>
        </is>
      </c>
      <c r="D30" s="13" t="n">
        <v>3</v>
      </c>
    </row>
    <row r="31">
      <c r="B31" s="9" t="inlineStr">
        <is>
          <t>Минимум «EBITDA / проценты»</t>
        </is>
      </c>
      <c r="C31" s="10" t="inlineStr">
        <is>
          <t>×</t>
        </is>
      </c>
      <c r="D31" s="13" t="n">
        <v>3</v>
      </c>
    </row>
    <row r="32">
      <c r="B32" s="9" t="inlineStr">
        <is>
          <t>Минимум «Покрытие обслуживания долга»</t>
        </is>
      </c>
      <c r="C32" s="10" t="inlineStr">
        <is>
          <t>×</t>
        </is>
      </c>
      <c r="D32" s="13" t="n">
        <v>1.25</v>
      </c>
    </row>
    <row r="33">
      <c r="B33" s="9" t="inlineStr">
        <is>
          <t>Минимальная доля собственного капитала</t>
        </is>
      </c>
      <c r="C33" s="10" t="inlineStr">
        <is>
          <t>%</t>
        </is>
      </c>
      <c r="D33" s="14" t="n">
        <v>0.25</v>
      </c>
    </row>
    <row r="35" ht="20" customHeight="1">
      <c r="B35" s="7" t="inlineStr">
        <is>
          <t>Фактические значения</t>
        </is>
      </c>
    </row>
    <row r="36" ht="3" customHeight="1"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B37" s="9" t="inlineStr">
        <is>
          <t>Чистый долг / EBITDA</t>
        </is>
      </c>
      <c r="D37" s="15">
        <f>IF(Ebitda&lt;=0,99,ЧистыйДолг/Ebitda)</f>
        <v/>
      </c>
    </row>
    <row r="38">
      <c r="B38" s="9" t="inlineStr">
        <is>
          <t>Общий долг / EBITDA</t>
        </is>
      </c>
      <c r="D38" s="15">
        <f>IF(Ebitda&lt;=0,99,ДолгОбщий/Ebitda)</f>
        <v/>
      </c>
    </row>
    <row r="39">
      <c r="B39" s="9" t="inlineStr">
        <is>
          <t>EBITDA / проценты (покрытие процентов)</t>
        </is>
      </c>
      <c r="D39" s="15">
        <f>IF(Проценты&lt;=0,99,Ebitda/Проценты)</f>
        <v/>
      </c>
    </row>
    <row r="40">
      <c r="B40" s="9" t="inlineStr">
        <is>
          <t>Покрытие обслуживания долга</t>
        </is>
      </c>
      <c r="D40" s="15">
        <f>IF((Проценты+ПогашениеГод)&lt;=0,99,(Ebitda-Налог)/(Проценты+ПогашениеГод))</f>
        <v/>
      </c>
    </row>
    <row r="41">
      <c r="B41" s="9" t="inlineStr">
        <is>
          <t>Доля собственного капитала</t>
        </is>
      </c>
      <c r="D41" s="16">
        <f>IF(Активы=0,0,Капитал/Активы)</f>
        <v/>
      </c>
    </row>
    <row r="42">
      <c r="B42" s="9" t="inlineStr">
        <is>
          <t>Долговая нагрузка к выручке</t>
        </is>
      </c>
      <c r="D42" s="16">
        <f>IF(Выручка=0,0,ДолгОбщий/Выручка)</f>
        <v/>
      </c>
    </row>
    <row r="44" ht="20" customHeight="1">
      <c r="B44" s="7" t="inlineStr">
        <is>
          <t>Соблюдение условий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</row>
    <row r="46">
      <c r="B46" s="9" t="inlineStr">
        <is>
          <t>Долг / EBITDA в пределах</t>
        </is>
      </c>
      <c r="D46" s="12">
        <f>IF(ДолгКEbitda&lt;=ПределДолгEbitda,1,0)</f>
        <v/>
      </c>
    </row>
    <row r="47">
      <c r="B47" s="9" t="inlineStr">
        <is>
          <t>Покрытие процентов в пределах</t>
        </is>
      </c>
      <c r="D47" s="12">
        <f>IF(ПокрытиеПроцентов&gt;=МинимумПокрытия,1,0)</f>
        <v/>
      </c>
    </row>
    <row r="48">
      <c r="B48" s="9" t="inlineStr">
        <is>
          <t>Обслуживание долга в пределах</t>
        </is>
      </c>
      <c r="D48" s="12">
        <f>IF(Dscr&gt;=МинимумDscr,1,0)</f>
        <v/>
      </c>
    </row>
    <row r="49">
      <c r="B49" s="9" t="inlineStr">
        <is>
          <t>Автономия в пределах</t>
        </is>
      </c>
      <c r="D49" s="12">
        <f>IF(Автономия&gt;=МинимумАвтономии,1,0)</f>
        <v/>
      </c>
    </row>
    <row r="50">
      <c r="B50" s="9" t="inlineStr">
        <is>
          <t>Нарушено условий</t>
        </is>
      </c>
      <c r="D50" s="12">
        <f>4-СоблюденДолг-СоблюденоПокрытие-СоблюденDscr-СоблюденаАвтономия</f>
        <v/>
      </c>
    </row>
    <row r="52" ht="20" customHeight="1">
      <c r="B52" s="7" t="inlineStr">
        <is>
          <t>Запас прочности</t>
        </is>
      </c>
    </row>
    <row r="53" ht="3" customHeight="1"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B54" s="9" t="inlineStr">
        <is>
          <t>EBITDA, при которой нарушится «Долг / EBITDA»</t>
        </is>
      </c>
      <c r="D54" s="12">
        <f>IF(ПределДолгEbitda=0,0,ЧистыйДолг/ПределДолгEbitda)</f>
        <v/>
      </c>
    </row>
    <row r="55">
      <c r="B55" s="9" t="inlineStr">
        <is>
          <t>EBITDA, при которой нарушится покрытие процентов</t>
        </is>
      </c>
      <c r="D55" s="12">
        <f>Проценты*МинимумПокрытия</f>
        <v/>
      </c>
    </row>
    <row r="56">
      <c r="B56" s="9" t="inlineStr">
        <is>
          <t>EBITDA, при которой нарушится обслуживание долга</t>
        </is>
      </c>
      <c r="D56" s="12">
        <f>МинимумDscr*(Проценты+ПогашениеГод)+Налог</f>
        <v/>
      </c>
    </row>
    <row r="57">
      <c r="B57" s="9" t="inlineStr">
        <is>
          <t>Наибольшая из критических — она и сработает первой</t>
        </is>
      </c>
      <c r="D57" s="12">
        <f>MAX(КритическаяEbitda1,КритическаяEbitda2,КритическаяEbitda3)</f>
        <v/>
      </c>
    </row>
    <row r="58">
      <c r="B58" s="9" t="inlineStr">
        <is>
          <t>Запас по прибыли до первого нарушения</t>
        </is>
      </c>
      <c r="D58" s="12">
        <f>Ebitda-КритическаяEbitda</f>
        <v/>
      </c>
    </row>
    <row r="59">
      <c r="B59" s="9" t="inlineStr">
        <is>
          <t>Допустимое падение EBITDA</t>
        </is>
      </c>
      <c r="D59" s="16">
        <f>IF(Ebitda&lt;=0,0,ЗапасПоПрибыли/Ebitda)</f>
        <v/>
      </c>
    </row>
    <row r="60">
      <c r="B60" s="9" t="inlineStr">
        <is>
          <t>Сколько долга можно ещё привлечь</t>
        </is>
      </c>
      <c r="D60" s="12">
        <f>MAX(0,ПределДолгEbitda*Ebitda-ЧистыйДолг)</f>
        <v/>
      </c>
    </row>
    <row r="61" ht="26" customHeight="1">
      <c r="B61" s="17" t="inlineStr">
        <is>
          <t>Первым срабатывает не то условие, которое выглядит строже, а то, до которого ближе всего. Считать надо все и брать худшее — банк смотрит именно так.</t>
        </is>
      </c>
    </row>
    <row r="63" ht="20" customHeight="1">
      <c r="B63" s="7" t="inlineStr">
        <is>
          <t>Стоимость долга</t>
        </is>
      </c>
    </row>
    <row r="64" ht="3" customHeight="1">
      <c r="B64" s="8" t="n"/>
      <c r="C64" s="8" t="n"/>
      <c r="D64" s="8" t="n"/>
      <c r="E64" s="8" t="n"/>
      <c r="F64" s="8" t="n"/>
      <c r="G64" s="8" t="n"/>
      <c r="H64" s="8" t="n"/>
      <c r="I64" s="8" t="n"/>
    </row>
    <row r="65">
      <c r="B65" s="9" t="inlineStr">
        <is>
          <t>Средняя ставка по портфелю</t>
        </is>
      </c>
      <c r="D65" s="16">
        <f>IF(ДолгОбщий=0,0,Проценты/ДолгОбщий)</f>
        <v/>
      </c>
    </row>
    <row r="66">
      <c r="B66" s="9" t="inlineStr">
        <is>
          <t>Доля краткосрочного долга</t>
        </is>
      </c>
      <c r="D66" s="16">
        <f>IF(ДолгОбщий=0,0,ДолгКраткосрочный/ДолгОбщий)</f>
        <v/>
      </c>
    </row>
    <row r="67">
      <c r="B67" s="9" t="inlineStr">
        <is>
          <t>Проценты к выручке</t>
        </is>
      </c>
      <c r="D67" s="16">
        <f>IF(Выручка=0,0,Проценты/Выручка)</f>
        <v/>
      </c>
    </row>
    <row r="68" ht="26" customHeight="1">
      <c r="B68" s="17" t="inlineStr">
        <is>
          <t>Высокая доля короткого долга опаснее высокой ставки: ставку вы платите, а короткий долг могут просто не продлить — и тогда платить придётся всё сразу.</t>
        </is>
      </c>
    </row>
    <row r="70">
      <c r="B70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61:I61"/>
    <mergeCell ref="B68:I6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