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одель" sheetId="1" state="visible" r:id="rId1"/>
  </sheets>
  <definedNames>
    <definedName name="Сумма">'Модель'!$D$11</definedName>
    <definedName name="СтавкаГод">'Модель'!$D$12</definedName>
    <definedName name="СрокМесяцев">'Модель'!$D$13</definedName>
    <definedName name="СтавкаМесяц">'Модель'!$D$14</definedName>
    <definedName name="Платёж">'Модель'!$D$15</definedName>
    <definedName name="ВыплатыБазовые">'Модель'!$D$16</definedName>
    <definedName name="ПереплатаБазовая">'Модель'!$D$17</definedName>
    <definedName name="ПереплатаКСумме">'Модель'!$D$18</definedName>
    <definedName name="ДосрочныйВзнос">'Модель'!$D$22</definedName>
    <definedName name="МесяцВзноса">'Модель'!$D$23</definedName>
    <definedName name="ОстатокДоВзноса">'Модель'!$D$24</definedName>
    <definedName name="ОстатокПослеВзноса">'Модель'!$D$25</definedName>
    <definedName name="ВыплаченоДоВзноса">'Модель'!$D$26</definedName>
    <definedName name="СрокОсталосьА">'Модель'!$D$31</definedName>
    <definedName name="ОбщийСрокА">'Модель'!$D$32</definedName>
    <definedName name="СрокСократилсяА">'Модель'!$D$33</definedName>
    <definedName name="ВыплатыА">'Модель'!$D$34</definedName>
    <definedName name="ПереплатаА">'Модель'!$D$35</definedName>
    <definedName name="ЭкономияА">'Модель'!$D$36</definedName>
    <definedName name="СрокОсталосьБ">'Модель'!$D$40</definedName>
    <definedName name="ПлатёжБ">'Модель'!$D$41</definedName>
    <definedName name="ПлатёжСнизилсяБ">'Модель'!$D$42</definedName>
    <definedName name="ВыплатыБ">'Модель'!$D$43</definedName>
    <definedName name="ПереплатаБ">'Модель'!$D$44</definedName>
    <definedName name="ЭкономияБ">'Модель'!$D$45</definedName>
    <definedName name="ПреимуществоСрока">'Модель'!$D$49</definedName>
    <definedName name="КратностьЭкономии">'Модель'!$D$50</definedName>
    <definedName name="ОтдачаНаРубльА">'Модель'!$D$51</definedName>
    <definedName name="ДоходностьВложения">'Модель'!$D$56</definedName>
    <definedName name="ДоходОтВложения">'Модель'!$D$57</definedName>
    <definedName name="ВыгодаПогашения">'Модель'!$D$58</definedName>
    <definedName name="РазницаПогашениеВложение">'Модель'!$D$59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0F62FE"/>
      <sz val="8"/>
    </font>
    <font>
      <name val="Segoe UI"/>
      <color rgb="00161616"/>
      <sz val="18"/>
    </font>
    <font>
      <name val="Segoe UI"/>
      <color rgb="00525252"/>
      <sz val="10"/>
    </font>
    <font>
      <name val="Segoe UI"/>
      <color rgb="000043CE"/>
      <sz val="9"/>
    </font>
    <font>
      <name val="Segoe UI"/>
      <color rgb="008D949E"/>
      <sz val="9"/>
    </font>
    <font>
      <name val="Segoe UI"/>
      <b val="1"/>
      <color rgb="00161616"/>
      <sz val="11"/>
    </font>
    <font>
      <name val="Segoe UI"/>
      <color rgb="00161616"/>
      <sz val="10"/>
    </font>
    <font>
      <name val="Segoe UI"/>
      <color rgb="000043CE"/>
      <sz val="10"/>
    </font>
  </fonts>
  <fills count="3">
    <fill>
      <patternFill/>
    </fill>
    <fill>
      <patternFill patternType="gray125"/>
    </fill>
    <fill>
      <patternFill patternType="solid">
        <fgColor rgb="00E8F1FF"/>
      </patternFill>
    </fill>
  </fills>
  <borders count="4">
    <border>
      <left/>
      <right/>
      <top/>
      <bottom/>
      <diagonal/>
    </border>
    <border>
      <top style="thin">
        <color rgb="00161616"/>
      </top>
    </border>
    <border>
      <left style="thin">
        <color rgb="00A6C8FF"/>
      </left>
      <right style="thin">
        <color rgb="00A6C8FF"/>
      </right>
      <top style="thin">
        <color rgb="00A6C8FF"/>
      </top>
      <bottom style="thin">
        <color rgb="00A6C8FF"/>
      </bottom>
    </border>
    <border>
      <bottom style="thin">
        <color rgb="00E0E0E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2" borderId="2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left" vertical="center"/>
    </xf>
    <xf numFmtId="0" fontId="0" fillId="0" borderId="3" pivotButton="0" quotePrefix="0" xfId="0"/>
    <xf numFmtId="0" fontId="7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10" fontId="7" fillId="0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4" fontId="7" fillId="0" borderId="0" applyAlignment="1" pivotButton="0" quotePrefix="0" xfId="0">
      <alignment horizontal="right" vertical="center"/>
    </xf>
    <xf numFmtId="2" fontId="7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0</row>
      <rowOff>0</rowOff>
    </from>
    <ext cx="1600200" cy="2000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F62FE"/>
    <outlinePr summaryBelow="1" summaryRight="1"/>
    <pageSetUpPr fitToPage="1"/>
  </sheetPr>
  <dimension ref="B2:K62"/>
  <sheetViews>
    <sheetView showGridLines="0" zoomScale="100" workbookViewId="0">
      <selection activeCell="A1" sqref="A1"/>
    </sheetView>
  </sheetViews>
  <sheetFormatPr baseColWidth="8" defaultRowHeight="15"/>
  <cols>
    <col width="3" customWidth="1" min="1" max="1"/>
    <col width="46" customWidth="1" min="2" max="2"/>
    <col width="14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4" customWidth="1" min="10" max="10"/>
  </cols>
  <sheetData>
    <row r="1" ht="26" customHeight="1"/>
    <row r="2" ht="14" customHeight="1">
      <c r="B2" s="1" t="inlineStr">
        <is>
          <t>ФИНТАКТИКА · МОДЕЛЬ</t>
        </is>
      </c>
    </row>
    <row r="3" ht="26" customHeight="1">
      <c r="B3" s="2" t="inlineStr">
        <is>
          <t>Досрочное погашение кредита</t>
        </is>
      </c>
    </row>
    <row r="4" ht="15" customHeight="1">
      <c r="B4" s="3" t="inlineStr">
        <is>
          <t>Сокращение срока или платежа: новый график и переплата по каждому варианту</t>
        </is>
      </c>
    </row>
    <row r="5" ht="6" customHeight="1"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</row>
    <row r="7">
      <c r="B7" s="5" t="inlineStr">
        <is>
          <t>Голубые ячейки — ввод</t>
        </is>
      </c>
      <c r="D7" s="6" t="inlineStr">
        <is>
          <t>белые — расчёт по формуле,  серые с синей чертой — итог</t>
        </is>
      </c>
    </row>
    <row r="9" ht="20" customHeight="1">
      <c r="B9" s="7" t="inlineStr">
        <is>
          <t>Условия кредита</t>
        </is>
      </c>
    </row>
    <row r="10" ht="3" customHeight="1">
      <c r="B10" s="8" t="n"/>
      <c r="C10" s="8" t="n"/>
      <c r="D10" s="8" t="n"/>
      <c r="E10" s="8" t="n"/>
      <c r="F10" s="8" t="n"/>
      <c r="G10" s="8" t="n"/>
      <c r="H10" s="8" t="n"/>
      <c r="I10" s="8" t="n"/>
    </row>
    <row r="11">
      <c r="B11" s="9" t="inlineStr">
        <is>
          <t>Сумма кредита</t>
        </is>
      </c>
      <c r="C11" s="10" t="inlineStr">
        <is>
          <t>₽</t>
        </is>
      </c>
      <c r="D11" s="11" t="n">
        <v>6000000</v>
      </c>
    </row>
    <row r="12">
      <c r="B12" s="9" t="inlineStr">
        <is>
          <t>Ставка годовых</t>
        </is>
      </c>
      <c r="C12" s="10" t="inlineStr">
        <is>
          <t>%</t>
        </is>
      </c>
      <c r="D12" s="12" t="n">
        <v>0.18</v>
      </c>
    </row>
    <row r="13">
      <c r="B13" s="9" t="inlineStr">
        <is>
          <t>Срок, месяцев</t>
        </is>
      </c>
      <c r="C13" s="10" t="inlineStr">
        <is>
          <t>мес.</t>
        </is>
      </c>
      <c r="D13" s="11" t="n">
        <v>240</v>
      </c>
    </row>
    <row r="14">
      <c r="B14" s="9" t="inlineStr">
        <is>
          <t>Месячная ставка</t>
        </is>
      </c>
      <c r="D14" s="13">
        <f>СтавкаГод/12</f>
        <v/>
      </c>
    </row>
    <row r="15">
      <c r="B15" s="9" t="inlineStr">
        <is>
          <t>Ежемесячный платёж</t>
        </is>
      </c>
      <c r="D15" s="14">
        <f>IF(СтавкаМесяц=0,Сумма/СрокМесяцев,Сумма*СтавкаМесяц/(1-(1+СтавкаМесяц)^(-СрокМесяцев)))</f>
        <v/>
      </c>
    </row>
    <row r="16">
      <c r="B16" s="9" t="inlineStr">
        <is>
          <t>Всего выплат без досрочного</t>
        </is>
      </c>
      <c r="D16" s="14">
        <f>Платёж*СрокМесяцев</f>
        <v/>
      </c>
    </row>
    <row r="17">
      <c r="B17" s="9" t="inlineStr">
        <is>
          <t>Переплата без досрочного</t>
        </is>
      </c>
      <c r="D17" s="14">
        <f>ВыплатыБазовые-Сумма</f>
        <v/>
      </c>
    </row>
    <row r="18">
      <c r="B18" s="9" t="inlineStr">
        <is>
          <t>Переплата к сумме кредита</t>
        </is>
      </c>
      <c r="D18" s="15">
        <f>IF(Сумма=0,0,ПереплатаБазовая/Сумма)</f>
        <v/>
      </c>
    </row>
    <row r="20" ht="20" customHeight="1">
      <c r="B20" s="7" t="inlineStr">
        <is>
          <t>Досрочный взнос</t>
        </is>
      </c>
    </row>
    <row r="21" ht="3" customHeight="1">
      <c r="B21" s="8" t="n"/>
      <c r="C21" s="8" t="n"/>
      <c r="D21" s="8" t="n"/>
      <c r="E21" s="8" t="n"/>
      <c r="F21" s="8" t="n"/>
      <c r="G21" s="8" t="n"/>
      <c r="H21" s="8" t="n"/>
      <c r="I21" s="8" t="n"/>
    </row>
    <row r="22">
      <c r="B22" s="9" t="inlineStr">
        <is>
          <t>Сумма досрочного погашения</t>
        </is>
      </c>
      <c r="C22" s="10" t="inlineStr">
        <is>
          <t>₽</t>
        </is>
      </c>
      <c r="D22" s="11" t="n">
        <v>800000</v>
      </c>
    </row>
    <row r="23">
      <c r="B23" s="9" t="inlineStr">
        <is>
          <t>Месяц внесения (с начала кредита)</t>
        </is>
      </c>
      <c r="C23" s="10" t="inlineStr">
        <is>
          <t>№</t>
        </is>
      </c>
      <c r="D23" s="11" t="n">
        <v>24</v>
      </c>
    </row>
    <row r="24">
      <c r="B24" s="9" t="inlineStr">
        <is>
          <t>Остаток долга перед взносом</t>
        </is>
      </c>
      <c r="D24" s="14">
        <f>Сумма*(1+СтавкаМесяц)^МесяцВзноса-Платёж*((1+СтавкаМесяц)^МесяцВзноса-1)/СтавкаМесяц</f>
        <v/>
      </c>
    </row>
    <row r="25">
      <c r="B25" s="9" t="inlineStr">
        <is>
          <t>Остаток долга после взноса</t>
        </is>
      </c>
      <c r="D25" s="14">
        <f>MAX(0,ОстатокДоВзноса-ДосрочныйВзнос)</f>
        <v/>
      </c>
    </row>
    <row r="26">
      <c r="B26" s="9" t="inlineStr">
        <is>
          <t>Уже выплачено к этому месяцу</t>
        </is>
      </c>
      <c r="D26" s="14">
        <f>Платёж*МесяцВзноса</f>
        <v/>
      </c>
    </row>
    <row r="27" ht="26" customHeight="1">
      <c r="B27" s="16" t="inlineStr">
        <is>
          <t>Остаток долга через два года почти не отличается от исходной суммы: в первые годы аннуитетного графика платёж почти целиком уходит в проценты. Именно поэтому досрочное погашение в начале срока даёт наибольший эффект.</t>
        </is>
      </c>
    </row>
    <row r="29" ht="20" customHeight="1">
      <c r="B29" s="7" t="inlineStr">
        <is>
          <t>Вариант А: сокращаем срок, платёж прежний</t>
        </is>
      </c>
    </row>
    <row r="30" ht="3" customHeight="1">
      <c r="B30" s="8" t="n"/>
      <c r="C30" s="8" t="n"/>
      <c r="D30" s="8" t="n"/>
      <c r="E30" s="8" t="n"/>
      <c r="F30" s="8" t="n"/>
      <c r="G30" s="8" t="n"/>
      <c r="H30" s="8" t="n"/>
      <c r="I30" s="8" t="n"/>
    </row>
    <row r="31">
      <c r="B31" s="9" t="inlineStr">
        <is>
          <t>Оставшийся срок после взноса</t>
        </is>
      </c>
      <c r="D31" s="17">
        <f>IF(ОстатокПослеВзноса&lt;=0,0,IF(Платёж&lt;=ОстатокПослеВзноса*СтавкаМесяц,999,-LN(1-ОстатокПослеВзноса*СтавкаМесяц/Платёж)/LN(1+СтавкаМесяц)))</f>
        <v/>
      </c>
    </row>
    <row r="32">
      <c r="B32" s="9" t="inlineStr">
        <is>
          <t>Общий срок кредита</t>
        </is>
      </c>
      <c r="D32" s="17">
        <f>МесяцВзноса+СрокОсталосьА</f>
        <v/>
      </c>
    </row>
    <row r="33">
      <c r="B33" s="9" t="inlineStr">
        <is>
          <t>Срок сократился на</t>
        </is>
      </c>
      <c r="D33" s="17">
        <f>СрокМесяцев-ОбщийСрокА</f>
        <v/>
      </c>
    </row>
    <row r="34">
      <c r="B34" s="9" t="inlineStr">
        <is>
          <t>Всего выплачено по варианту А</t>
        </is>
      </c>
      <c r="D34" s="14">
        <f>ВыплаченоДоВзноса+ДосрочныйВзнос+Платёж*СрокОсталосьА</f>
        <v/>
      </c>
    </row>
    <row r="35">
      <c r="B35" s="9" t="inlineStr">
        <is>
          <t>Переплата по варианту А</t>
        </is>
      </c>
      <c r="D35" s="14">
        <f>ВыплатыА-Сумма</f>
        <v/>
      </c>
    </row>
    <row r="36">
      <c r="B36" s="9" t="inlineStr">
        <is>
          <t>Экономия против базового графика</t>
        </is>
      </c>
      <c r="D36" s="14">
        <f>ПереплатаБазовая-ПереплатаА</f>
        <v/>
      </c>
    </row>
    <row r="38" ht="20" customHeight="1">
      <c r="B38" s="7" t="inlineStr">
        <is>
          <t>Вариант Б: уменьшаем платёж, срок прежний</t>
        </is>
      </c>
    </row>
    <row r="39" ht="3" customHeight="1">
      <c r="B39" s="8" t="n"/>
      <c r="C39" s="8" t="n"/>
      <c r="D39" s="8" t="n"/>
      <c r="E39" s="8" t="n"/>
      <c r="F39" s="8" t="n"/>
      <c r="G39" s="8" t="n"/>
      <c r="H39" s="8" t="n"/>
      <c r="I39" s="8" t="n"/>
    </row>
    <row r="40">
      <c r="B40" s="9" t="inlineStr">
        <is>
          <t>Оставшийся срок</t>
        </is>
      </c>
      <c r="D40" s="14">
        <f>СрокМесяцев-МесяцВзноса</f>
        <v/>
      </c>
    </row>
    <row r="41">
      <c r="B41" s="9" t="inlineStr">
        <is>
          <t>Новый ежемесячный платёж</t>
        </is>
      </c>
      <c r="D41" s="14">
        <f>IF(СрокОсталосьБ&lt;=0,0,ОстатокПослеВзноса*СтавкаМесяц/(1-(1+СтавкаМесяц)^(-СрокОсталосьБ)))</f>
        <v/>
      </c>
    </row>
    <row r="42">
      <c r="B42" s="9" t="inlineStr">
        <is>
          <t>Платёж уменьшился на</t>
        </is>
      </c>
      <c r="D42" s="14">
        <f>Платёж-ПлатёжБ</f>
        <v/>
      </c>
    </row>
    <row r="43">
      <c r="B43" s="9" t="inlineStr">
        <is>
          <t>Всего выплачено по варианту Б</t>
        </is>
      </c>
      <c r="D43" s="14">
        <f>ВыплаченоДоВзноса+ДосрочныйВзнос+ПлатёжБ*СрокОсталосьБ</f>
        <v/>
      </c>
    </row>
    <row r="44">
      <c r="B44" s="9" t="inlineStr">
        <is>
          <t>Переплата по варианту Б</t>
        </is>
      </c>
      <c r="D44" s="14">
        <f>ВыплатыБ-Сумма</f>
        <v/>
      </c>
    </row>
    <row r="45">
      <c r="B45" s="9" t="inlineStr">
        <is>
          <t>Экономия против базового графика</t>
        </is>
      </c>
      <c r="D45" s="14">
        <f>ПереплатаБазовая-ПереплатаБ</f>
        <v/>
      </c>
    </row>
    <row r="47" ht="20" customHeight="1">
      <c r="B47" s="7" t="inlineStr">
        <is>
          <t>Сравнение</t>
        </is>
      </c>
    </row>
    <row r="48" ht="3" customHeight="1">
      <c r="B48" s="8" t="n"/>
      <c r="C48" s="8" t="n"/>
      <c r="D48" s="8" t="n"/>
      <c r="E48" s="8" t="n"/>
      <c r="F48" s="8" t="n"/>
      <c r="G48" s="8" t="n"/>
      <c r="H48" s="8" t="n"/>
      <c r="I48" s="8" t="n"/>
    </row>
    <row r="49">
      <c r="B49" s="9" t="inlineStr">
        <is>
          <t>Насколько сокращение срока выгоднее</t>
        </is>
      </c>
      <c r="D49" s="14">
        <f>ЭкономияА-ЭкономияБ</f>
        <v/>
      </c>
    </row>
    <row r="50">
      <c r="B50" s="9" t="inlineStr">
        <is>
          <t>Во сколько раз экономия больше</t>
        </is>
      </c>
      <c r="D50" s="18">
        <f>IF(ЭкономияБ&lt;=0,0,ЭкономияА/ЭкономияБ)</f>
        <v/>
      </c>
    </row>
    <row r="51">
      <c r="B51" s="9" t="inlineStr">
        <is>
          <t>Отдача на каждый рубль досрочного взноса (вариант А)</t>
        </is>
      </c>
      <c r="D51" s="18">
        <f>IF(ДосрочныйВзнос=0,0,ЭкономияА/ДосрочныйВзнос)</f>
        <v/>
      </c>
    </row>
    <row r="52" ht="38" customHeight="1">
      <c r="B52" s="16" t="inlineStr">
        <is>
          <t>Сокращение срока выгоднее почти всегда — вопрос лишь в размере разницы. Уменьшение платежа имеет смысл, когда важнее снизить обязательную нагрузку на семейный или корпоративный бюджет: освободившиеся деньги можно направить туда, где отдача выше ставки по кредиту.</t>
        </is>
      </c>
    </row>
    <row r="54" ht="20" customHeight="1">
      <c r="B54" s="7" t="inlineStr">
        <is>
          <t>Проверка: а не выгоднее ли вложить эти деньги</t>
        </is>
      </c>
    </row>
    <row r="55" ht="3" customHeight="1">
      <c r="B55" s="8" t="n"/>
      <c r="C55" s="8" t="n"/>
      <c r="D55" s="8" t="n"/>
      <c r="E55" s="8" t="n"/>
      <c r="F55" s="8" t="n"/>
      <c r="G55" s="8" t="n"/>
      <c r="H55" s="8" t="n"/>
      <c r="I55" s="8" t="n"/>
    </row>
    <row r="56">
      <c r="B56" s="9" t="inlineStr">
        <is>
          <t>Доходность вложения годовых (после налога)</t>
        </is>
      </c>
      <c r="C56" s="10" t="inlineStr">
        <is>
          <t>%</t>
        </is>
      </c>
      <c r="D56" s="12" t="n">
        <v>0.14</v>
      </c>
    </row>
    <row r="57">
      <c r="B57" s="9" t="inlineStr">
        <is>
          <t>Что даст вложение за оставшийся срок</t>
        </is>
      </c>
      <c r="D57" s="14">
        <f>ДосрочныйВзнос*((1+ДоходностьВложения/12)^СрокОсталосьБ-1)</f>
        <v/>
      </c>
    </row>
    <row r="58">
      <c r="B58" s="9" t="inlineStr">
        <is>
          <t>Что даст досрочное погашение</t>
        </is>
      </c>
      <c r="D58" s="14">
        <f>ЭкономияА</f>
        <v/>
      </c>
    </row>
    <row r="59">
      <c r="B59" s="9" t="inlineStr">
        <is>
          <t>Разница в пользу погашения</t>
        </is>
      </c>
      <c r="D59" s="14">
        <f>ВыгодаПогашения-ДоходОтВложения</f>
        <v/>
      </c>
    </row>
    <row r="60" ht="38" customHeight="1">
      <c r="B60" s="16" t="inlineStr">
        <is>
          <t>Правило простое: если доходность вложения после налога выше ставки по кредиту — деньги лучше вложить. Если ниже — гасить. Всё остальное зависит от терпимости к риску: экономия на процентах гарантирована, доходность вложения — нет.</t>
        </is>
      </c>
    </row>
    <row r="62">
      <c r="B62" s="6" t="inlineStr">
        <is>
          <t>Финтактика · fintactica.ru · модель считается на вашем компьютере, данные никуда не отправляются</t>
        </is>
      </c>
    </row>
  </sheetData>
  <mergeCells count="3">
    <mergeCell ref="B27:I27"/>
    <mergeCell ref="B52:I52"/>
    <mergeCell ref="B60:I60"/>
  </mergeCells>
  <pageMargins left="0.75" right="0.75" top="1" bottom="1" header="0.5" footer="0.5"/>
  <pageSetup orientation="portrait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2026-09-09T14:08:46Z</dcterms:created>
  <dcterms:modified xmlns:dcterms="http://purl.org/dc/terms/" xmlns:xsi="http://www.w3.org/2001/XMLSchema-instance" xsi:type="dcterms:W3CDTF">2026-09-09T14:08:46Z</dcterms:modified>
</cp:coreProperties>
</file>