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Сумма">'Модель'!$D$11</definedName>
    <definedName name="ГоризонтМесяцев">'Модель'!$D$12</definedName>
    <definedName name="Инфляция">'Модель'!$D$13</definedName>
    <definedName name="СтавкаВклада">'Модель'!$D$17</definedName>
    <definedName name="НалогНаПроценты">'Модель'!$D$18</definedName>
    <definedName name="ДоходВкладаДоНалога">'Модель'!$D$19</definedName>
    <definedName name="НалогВклада">'Модель'!$D$20</definedName>
    <definedName name="ИтогВклад">'Модель'!$D$21</definedName>
    <definedName name="СтавкаКредита">'Модель'!$D$25</definedName>
    <definedName name="ЭкономияПроцентов">'Модель'!$D$26</definedName>
    <definedName name="ИтогПогашение">'Модель'!$D$27</definedName>
    <definedName name="Маржинальность">'Модель'!$D$32</definedName>
    <definedName name="Оборачиваемость">'Модель'!$D$33</definedName>
    <definedName name="ДоляНеликвида">'Модель'!$D$34</definedName>
    <definedName name="ОборотовЗаГоризонт">'Модель'!$D$35</definedName>
    <definedName name="МаржаОборота">'Модель'!$D$36</definedName>
    <definedName name="ПотериНеликвид">'Модель'!$D$37</definedName>
    <definedName name="ИтогОборот">'Модель'!$D$38</definedName>
    <definedName name="ИтогСчёт">'Модель'!$D$43</definedName>
    <definedName name="МножительИнфляции">'Модель'!$D$47</definedName>
    <definedName name="РеальныйВклад">'Модель'!$D$48</definedName>
    <definedName name="РеальноеПогашение">'Модель'!$D$49</definedName>
    <definedName name="РеальныйОборот">'Модель'!$D$50</definedName>
    <definedName name="РеальныйСчёт">'Модель'!$D$51</definedName>
    <definedName name="ЛучшийИтог">'Модель'!$D$52</definedName>
    <definedName name="ВыигрышНадБездействием">'Модель'!$D$53</definedName>
    <definedName name="ПотеряОтБездействия">'Модель'!$D$54</definedName>
    <definedName name="ДоходностьЛучшего">'Модель'!$D$55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4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4" fontId="8" fillId="2" borderId="2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8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Куда направить свободные деньги</t>
        </is>
      </c>
    </row>
    <row r="4" ht="15" customHeight="1">
      <c r="B4" s="3" t="inlineStr">
        <is>
          <t>Вклад, досрочное погашение, вложение в оборот и остаток на счёте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Исходные данные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Свободная сумма</t>
        </is>
      </c>
      <c r="C11" s="10" t="inlineStr">
        <is>
          <t>₽</t>
        </is>
      </c>
      <c r="D11" s="11" t="n">
        <v>5000000</v>
      </c>
    </row>
    <row r="12">
      <c r="B12" s="9" t="inlineStr">
        <is>
          <t>Горизонт, месяцев</t>
        </is>
      </c>
      <c r="C12" s="10" t="inlineStr">
        <is>
          <t>мес.</t>
        </is>
      </c>
      <c r="D12" s="11" t="n">
        <v>12</v>
      </c>
    </row>
    <row r="13">
      <c r="B13" s="9" t="inlineStr">
        <is>
          <t>Ожидаемая инфляция за год</t>
        </is>
      </c>
      <c r="C13" s="10" t="inlineStr">
        <is>
          <t>%</t>
        </is>
      </c>
      <c r="D13" s="12" t="n">
        <v>0.08</v>
      </c>
    </row>
    <row r="15" ht="20" customHeight="1">
      <c r="B15" s="7" t="inlineStr">
        <is>
          <t>Вариант 1. Вклад или накопительный счёт</t>
        </is>
      </c>
    </row>
    <row r="16" ht="3" customHeight="1">
      <c r="B16" s="8" t="n"/>
      <c r="C16" s="8" t="n"/>
      <c r="D16" s="8" t="n"/>
      <c r="E16" s="8" t="n"/>
      <c r="F16" s="8" t="n"/>
      <c r="G16" s="8" t="n"/>
      <c r="H16" s="8" t="n"/>
      <c r="I16" s="8" t="n"/>
    </row>
    <row r="17">
      <c r="B17" s="9" t="inlineStr">
        <is>
          <t>Ставка по вкладу годовых</t>
        </is>
      </c>
      <c r="C17" s="10" t="inlineStr">
        <is>
          <t>%</t>
        </is>
      </c>
      <c r="D17" s="12" t="n">
        <v>0.16</v>
      </c>
    </row>
    <row r="18">
      <c r="B18" s="9" t="inlineStr">
        <is>
          <t>Налог на процентный доход</t>
        </is>
      </c>
      <c r="C18" s="10" t="inlineStr">
        <is>
          <t>%</t>
        </is>
      </c>
      <c r="D18" s="12" t="n">
        <v>0.13</v>
      </c>
    </row>
    <row r="19">
      <c r="B19" s="9" t="inlineStr">
        <is>
          <t>Доход до налога</t>
        </is>
      </c>
      <c r="D19" s="13">
        <f>Сумма*((1+СтавкаВклада/12)^ГоризонтМесяцев-1)</f>
        <v/>
      </c>
    </row>
    <row r="20">
      <c r="B20" s="9" t="inlineStr">
        <is>
          <t>Налог</t>
        </is>
      </c>
      <c r="D20" s="13">
        <f>ДоходВкладаДоНалога*НалогНаПроценты</f>
        <v/>
      </c>
    </row>
    <row r="21">
      <c r="B21" s="9" t="inlineStr">
        <is>
          <t>Итог по вкладу</t>
        </is>
      </c>
      <c r="D21" s="13">
        <f>Сумма+ДоходВкладаДоНалога-НалогВклада</f>
        <v/>
      </c>
    </row>
    <row r="23" ht="20" customHeight="1">
      <c r="B23" s="7" t="inlineStr">
        <is>
          <t>Вариант 2. Досрочное погашение кредита</t>
        </is>
      </c>
    </row>
    <row r="24" ht="3" customHeight="1">
      <c r="B24" s="8" t="n"/>
      <c r="C24" s="8" t="n"/>
      <c r="D24" s="8" t="n"/>
      <c r="E24" s="8" t="n"/>
      <c r="F24" s="8" t="n"/>
      <c r="G24" s="8" t="n"/>
      <c r="H24" s="8" t="n"/>
      <c r="I24" s="8" t="n"/>
    </row>
    <row r="25">
      <c r="B25" s="9" t="inlineStr">
        <is>
          <t>Ставка по кредиту годовых</t>
        </is>
      </c>
      <c r="C25" s="10" t="inlineStr">
        <is>
          <t>%</t>
        </is>
      </c>
      <c r="D25" s="12" t="n">
        <v>0.22</v>
      </c>
    </row>
    <row r="26">
      <c r="B26" s="9" t="inlineStr">
        <is>
          <t>Сэкономленные проценты за горизонт</t>
        </is>
      </c>
      <c r="D26" s="13">
        <f>Сумма*((1+СтавкаКредита/12)^ГоризонтМесяцев-1)</f>
        <v/>
      </c>
    </row>
    <row r="27">
      <c r="B27" s="9" t="inlineStr">
        <is>
          <t>Итог по погашению</t>
        </is>
      </c>
      <c r="D27" s="13">
        <f>Сумма+ЭкономияПроцентов</f>
        <v/>
      </c>
    </row>
    <row r="28" ht="26" customHeight="1">
      <c r="B28" s="14" t="inlineStr">
        <is>
          <t>Экономия на процентах не облагается налогом и не зависит от чьей-либо доброй воли — это самый надёжный из доходов. Поэтому сравнивать ставку кредита нужно с доходностью вложения ПОСЛЕ налога.</t>
        </is>
      </c>
    </row>
    <row r="30" ht="20" customHeight="1">
      <c r="B30" s="7" t="inlineStr">
        <is>
          <t>Вариант 3. Вложение в оборот</t>
        </is>
      </c>
    </row>
    <row r="31" ht="3" customHeight="1">
      <c r="B31" s="8" t="n"/>
      <c r="C31" s="8" t="n"/>
      <c r="D31" s="8" t="n"/>
      <c r="E31" s="8" t="n"/>
      <c r="F31" s="8" t="n"/>
      <c r="G31" s="8" t="n"/>
      <c r="H31" s="8" t="n"/>
      <c r="I31" s="8" t="n"/>
    </row>
    <row r="32">
      <c r="B32" s="9" t="inlineStr">
        <is>
          <t>Наценка на товар (доля маржи в выручке)</t>
        </is>
      </c>
      <c r="C32" s="10" t="inlineStr">
        <is>
          <t>%</t>
        </is>
      </c>
      <c r="D32" s="12" t="n">
        <v>0.28</v>
      </c>
    </row>
    <row r="33">
      <c r="B33" s="9" t="inlineStr">
        <is>
          <t>Оборачиваемость товара, раз в год</t>
        </is>
      </c>
      <c r="C33" s="10" t="inlineStr">
        <is>
          <t>раз</t>
        </is>
      </c>
      <c r="D33" s="15" t="n">
        <v>6</v>
      </c>
    </row>
    <row r="34">
      <c r="B34" s="9" t="inlineStr">
        <is>
          <t>Доля денег, которая осядет в неликвиде</t>
        </is>
      </c>
      <c r="C34" s="10" t="inlineStr">
        <is>
          <t>%</t>
        </is>
      </c>
      <c r="D34" s="12" t="n">
        <v>0.07000000000000001</v>
      </c>
    </row>
    <row r="35">
      <c r="B35" s="9" t="inlineStr">
        <is>
          <t>Число оборотов за горизонт</t>
        </is>
      </c>
      <c r="D35" s="16">
        <f>Оборачиваемость*ГоризонтМесяцев/12</f>
        <v/>
      </c>
    </row>
    <row r="36">
      <c r="B36" s="9" t="inlineStr">
        <is>
          <t>Маржа за горизонт</t>
        </is>
      </c>
      <c r="D36" s="13">
        <f>Сумма*(1-ДоляНеликвида)*Маржинальность/(1-Маржинальность)*ОборотовЗаГоризонт</f>
        <v/>
      </c>
    </row>
    <row r="37">
      <c r="B37" s="9" t="inlineStr">
        <is>
          <t>Потери на неликвиде</t>
        </is>
      </c>
      <c r="D37" s="13">
        <f>Сумма*ДоляНеликвида</f>
        <v/>
      </c>
    </row>
    <row r="38">
      <c r="B38" s="9" t="inlineStr">
        <is>
          <t>Итог по обороту</t>
        </is>
      </c>
      <c r="D38" s="13">
        <f>Сумма+МаржаОборота-ПотериНеликвид</f>
        <v/>
      </c>
    </row>
    <row r="39" ht="38" customHeight="1">
      <c r="B39" s="14" t="inlineStr">
        <is>
          <t>Здесь и кроется подвох: доходность оборота считается от закупочной стоимости и умножается на число оборотов, поэтому выглядит фантастически. Она реальна ровно настолько, насколько реальна заявленная скорость продаж — и обнуляется, если товар встал на складе.</t>
        </is>
      </c>
    </row>
    <row r="41" ht="20" customHeight="1">
      <c r="B41" s="7" t="inlineStr">
        <is>
          <t>Вариант 4. Оставить на расчётном счёте</t>
        </is>
      </c>
    </row>
    <row r="42" ht="3" customHeight="1">
      <c r="B42" s="8" t="n"/>
      <c r="C42" s="8" t="n"/>
      <c r="D42" s="8" t="n"/>
      <c r="E42" s="8" t="n"/>
      <c r="F42" s="8" t="n"/>
      <c r="G42" s="8" t="n"/>
      <c r="H42" s="8" t="n"/>
      <c r="I42" s="8" t="n"/>
    </row>
    <row r="43">
      <c r="B43" s="9" t="inlineStr">
        <is>
          <t>Итог без движения</t>
        </is>
      </c>
      <c r="D43" s="13">
        <f>Сумма</f>
        <v/>
      </c>
    </row>
    <row r="45" ht="20" customHeight="1">
      <c r="B45" s="7" t="inlineStr">
        <is>
          <t>Сравнение</t>
        </is>
      </c>
    </row>
    <row r="46" ht="3" customHeight="1">
      <c r="B46" s="8" t="n"/>
      <c r="C46" s="8" t="n"/>
      <c r="D46" s="8" t="n"/>
      <c r="E46" s="8" t="n"/>
      <c r="F46" s="8" t="n"/>
      <c r="G46" s="8" t="n"/>
      <c r="H46" s="8" t="n"/>
      <c r="I46" s="8" t="n"/>
    </row>
    <row r="47">
      <c r="B47" s="9" t="inlineStr">
        <is>
          <t>Множитель инфляции за горизонт</t>
        </is>
      </c>
      <c r="D47" s="16">
        <f>(1+Инфляция)^(ГоризонтМесяцев/12)</f>
        <v/>
      </c>
    </row>
    <row r="48">
      <c r="B48" s="9" t="inlineStr">
        <is>
          <t>Вклад в сегодняшних деньгах</t>
        </is>
      </c>
      <c r="D48" s="13">
        <f>ИтогВклад/МножительИнфляции</f>
        <v/>
      </c>
    </row>
    <row r="49">
      <c r="B49" s="9" t="inlineStr">
        <is>
          <t>Погашение в сегодняшних деньгах</t>
        </is>
      </c>
      <c r="D49" s="13">
        <f>ИтогПогашение/МножительИнфляции</f>
        <v/>
      </c>
    </row>
    <row r="50">
      <c r="B50" s="9" t="inlineStr">
        <is>
          <t>Оборот в сегодняшних деньгах</t>
        </is>
      </c>
      <c r="D50" s="13">
        <f>ИтогОборот/МножительИнфляции</f>
        <v/>
      </c>
    </row>
    <row r="51">
      <c r="B51" s="9" t="inlineStr">
        <is>
          <t>Счёт в сегодняшних деньгах</t>
        </is>
      </c>
      <c r="D51" s="13">
        <f>ИтогСчёт/МножительИнфляции</f>
        <v/>
      </c>
    </row>
    <row r="52">
      <c r="B52" s="9" t="inlineStr">
        <is>
          <t>Лучший результат</t>
        </is>
      </c>
      <c r="D52" s="13">
        <f>MAX(ИтогВклад,ИтогПогашение,ИтогОборот,ИтогСчёт)</f>
        <v/>
      </c>
    </row>
    <row r="53">
      <c r="B53" s="9" t="inlineStr">
        <is>
          <t>Выигрыш лучшего над «оставить на счёте»</t>
        </is>
      </c>
      <c r="D53" s="13">
        <f>ЛучшийИтог-ИтогСчёт</f>
        <v/>
      </c>
    </row>
    <row r="54">
      <c r="B54" s="9" t="inlineStr">
        <is>
          <t>Потеря от бездействия в сегодняшних деньгах</t>
        </is>
      </c>
      <c r="D54" s="13">
        <f>Сумма-РеальныйСчёт</f>
        <v/>
      </c>
    </row>
    <row r="55">
      <c r="B55" s="9" t="inlineStr">
        <is>
          <t>Годовая доходность лучшего варианта</t>
        </is>
      </c>
      <c r="D55" s="17">
        <f>IF(Сумма=0,0,(ЛучшийИтог/Сумма)^(12/ГоризонтМесяцев)-1)</f>
        <v/>
      </c>
    </row>
    <row r="56" ht="26" customHeight="1">
      <c r="B56" s="14" t="inlineStr">
        <is>
          <t>Деньги на расчётном счёте не просто не растут — они дешевеют на величину инфляции. Это единственный вариант с гарантированным убытком, и он же самый распространённый.</t>
        </is>
      </c>
    </row>
    <row r="58">
      <c r="B58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28:I28"/>
    <mergeCell ref="B56:I56"/>
    <mergeCell ref="B39:I39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