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НдфлСтавка1">'Модель'!$D$11</definedName>
    <definedName name="НдфлПорог1">'Модель'!$D$12</definedName>
    <definedName name="НдфлСтавка2">'Модель'!$D$13</definedName>
    <definedName name="НдфлПорог2">'Модель'!$D$14</definedName>
    <definedName name="НдфлСтавка3">'Модель'!$D$15</definedName>
    <definedName name="НдфлПорог3">'Модель'!$D$16</definedName>
    <definedName name="НдфлСтавка4">'Модель'!$D$17</definedName>
    <definedName name="НдфлПорог4">'Модель'!$D$18</definedName>
    <definedName name="НдфлСтавка5">'Модель'!$D$19</definedName>
    <definedName name="ВзносыСтавка">'Модель'!$D$24</definedName>
    <definedName name="ВзносыБаза">'Модель'!$D$25</definedName>
    <definedName name="ВзносыСтавкаСверх">'Модель'!$D$26</definedName>
    <definedName name="ВзносыТравматизм">'Модель'!$D$27</definedName>
    <definedName name="НачисленоМесяц">'Модель'!$D$31</definedName>
    <definedName name="НачисленоГод">'Модель'!$D$32</definedName>
    <definedName name="НдфлГод">'Модель'!$D$33</definedName>
    <definedName name="НаРукиГод">'Модель'!$D$34</definedName>
    <definedName name="НаРукиМесяц">'Модель'!$D$35</definedName>
    <definedName name="ЭффективнаяСтавкаНдфл">'Модель'!$D$36</definedName>
    <definedName name="ВзносыГод">'Модель'!$D$40</definedName>
    <definedName name="СтоимостьГод">'Модель'!$D$41</definedName>
    <definedName name="СтоимостьМесяц">'Модель'!$D$42</definedName>
    <definedName name="НадбавкаВзносов">'Модель'!$D$43</definedName>
    <definedName name="КратностьКРукам">'Модель'!$D$44</definedName>
    <definedName name="ХочуНаРуки">'Модель'!$D$49</definedName>
    <definedName name="ХочуНаРукиГод">'Модель'!$D$50</definedName>
    <definedName name="РубежНаРуки1">'Модель'!$D$51</definedName>
    <definedName name="РубежНаРуки2">'Модель'!$D$52</definedName>
    <definedName name="РубежНаРуки3">'Модель'!$D$53</definedName>
    <definedName name="РубежНаРуки4">'Модель'!$D$54</definedName>
    <definedName name="НадоНачислитьГод">'Модель'!$D$55</definedName>
    <definedName name="НадоНачислитьМесяц">'Модель'!$D$56</definedName>
    <definedName name="ВзносыОбратно">'Модель'!$D$57</definedName>
    <definedName name="СтоимостьОбратноМесяц">'Модель'!$D$58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0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Зарплата: три суммы</t>
        </is>
      </c>
    </row>
    <row r="4" ht="15" customHeight="1">
      <c r="B4" s="3" t="inlineStr">
        <is>
          <t>Начисление, сумма на руки и полная стоимость для работодателя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Шкала НДФЛ на 2026 год (годовой доход)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Ставка до первого порога</t>
        </is>
      </c>
      <c r="C11" s="10" t="inlineStr">
        <is>
          <t>%</t>
        </is>
      </c>
      <c r="D11" s="11" t="n">
        <v>0.13</v>
      </c>
    </row>
    <row r="12">
      <c r="B12" s="9" t="inlineStr">
        <is>
          <t>Первый порог</t>
        </is>
      </c>
      <c r="C12" s="10" t="inlineStr">
        <is>
          <t>₽</t>
        </is>
      </c>
      <c r="D12" s="12" t="n">
        <v>2400000</v>
      </c>
    </row>
    <row r="13">
      <c r="B13" s="9" t="inlineStr">
        <is>
          <t>Ставка до второго порога</t>
        </is>
      </c>
      <c r="C13" s="10" t="inlineStr">
        <is>
          <t>%</t>
        </is>
      </c>
      <c r="D13" s="11" t="n">
        <v>0.15</v>
      </c>
    </row>
    <row r="14">
      <c r="B14" s="9" t="inlineStr">
        <is>
          <t>Второй порог</t>
        </is>
      </c>
      <c r="C14" s="10" t="inlineStr">
        <is>
          <t>₽</t>
        </is>
      </c>
      <c r="D14" s="12" t="n">
        <v>5000000</v>
      </c>
    </row>
    <row r="15">
      <c r="B15" s="9" t="inlineStr">
        <is>
          <t>Ставка до третьего порога</t>
        </is>
      </c>
      <c r="C15" s="10" t="inlineStr">
        <is>
          <t>%</t>
        </is>
      </c>
      <c r="D15" s="11" t="n">
        <v>0.18</v>
      </c>
    </row>
    <row r="16">
      <c r="B16" s="9" t="inlineStr">
        <is>
          <t>Третий порог</t>
        </is>
      </c>
      <c r="C16" s="10" t="inlineStr">
        <is>
          <t>₽</t>
        </is>
      </c>
      <c r="D16" s="12" t="n">
        <v>20000000</v>
      </c>
    </row>
    <row r="17">
      <c r="B17" s="9" t="inlineStr">
        <is>
          <t>Ставка до четвёртого порога</t>
        </is>
      </c>
      <c r="C17" s="10" t="inlineStr">
        <is>
          <t>%</t>
        </is>
      </c>
      <c r="D17" s="11" t="n">
        <v>0.2</v>
      </c>
    </row>
    <row r="18">
      <c r="B18" s="9" t="inlineStr">
        <is>
          <t>Четвёртый порог</t>
        </is>
      </c>
      <c r="C18" s="10" t="inlineStr">
        <is>
          <t>₽</t>
        </is>
      </c>
      <c r="D18" s="12" t="n">
        <v>50000000</v>
      </c>
    </row>
    <row r="19">
      <c r="B19" s="9" t="inlineStr">
        <is>
          <t>Ставка свыше четвёртого порога</t>
        </is>
      </c>
      <c r="C19" s="10" t="inlineStr">
        <is>
          <t>%</t>
        </is>
      </c>
      <c r="D19" s="11" t="n">
        <v>0.22</v>
      </c>
    </row>
    <row r="20" ht="26" customHeight="1">
      <c r="B20" s="13" t="inlineStr">
        <is>
          <t>Повышенная ставка применяется только к превышению над порогом. Распространённое заблуждение — что при переходе порога вся зарплата облагается по новой ставке; это не так, «провала» в доходе не бывает.</t>
        </is>
      </c>
    </row>
    <row r="22" ht="20" customHeight="1">
      <c r="B22" s="7" t="inlineStr">
        <is>
          <t>Страховые взносы</t>
        </is>
      </c>
    </row>
    <row r="23" ht="3" customHeight="1">
      <c r="B23" s="8" t="n"/>
      <c r="C23" s="8" t="n"/>
      <c r="D23" s="8" t="n"/>
      <c r="E23" s="8" t="n"/>
      <c r="F23" s="8" t="n"/>
      <c r="G23" s="8" t="n"/>
      <c r="H23" s="8" t="n"/>
      <c r="I23" s="8" t="n"/>
    </row>
    <row r="24">
      <c r="B24" s="9" t="inlineStr">
        <is>
          <t>Ставка до предельной базы</t>
        </is>
      </c>
      <c r="C24" s="10" t="inlineStr">
        <is>
          <t>%</t>
        </is>
      </c>
      <c r="D24" s="11" t="n">
        <v>0.3</v>
      </c>
    </row>
    <row r="25">
      <c r="B25" s="9" t="inlineStr">
        <is>
          <t>Предельная база на год</t>
        </is>
      </c>
      <c r="C25" s="10" t="inlineStr">
        <is>
          <t>₽</t>
        </is>
      </c>
      <c r="D25" s="12" t="n">
        <v>2979000</v>
      </c>
    </row>
    <row r="26">
      <c r="B26" s="9" t="inlineStr">
        <is>
          <t>Ставка сверх предельной базы</t>
        </is>
      </c>
      <c r="C26" s="10" t="inlineStr">
        <is>
          <t>%</t>
        </is>
      </c>
      <c r="D26" s="11" t="n">
        <v>0.151</v>
      </c>
    </row>
    <row r="27">
      <c r="B27" s="9" t="inlineStr">
        <is>
          <t>Взносы на травматизм</t>
        </is>
      </c>
      <c r="C27" s="10" t="inlineStr">
        <is>
          <t>%</t>
        </is>
      </c>
      <c r="D27" s="14" t="n">
        <v>0.002</v>
      </c>
    </row>
    <row r="29" ht="20" customHeight="1">
      <c r="B29" s="7" t="inlineStr">
        <is>
          <t>Расчёт от начисленного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Начислено за месяц (оклад в оферте)</t>
        </is>
      </c>
      <c r="C31" s="10" t="inlineStr">
        <is>
          <t>₽</t>
        </is>
      </c>
      <c r="D31" s="12" t="n">
        <v>250000</v>
      </c>
    </row>
    <row r="32">
      <c r="B32" s="9" t="inlineStr">
        <is>
          <t>Начислено за год</t>
        </is>
      </c>
      <c r="D32" s="15">
        <f>НачисленоМесяц*12</f>
        <v/>
      </c>
    </row>
    <row r="33">
      <c r="B33" s="9" t="inlineStr">
        <is>
          <t>НДФЛ за год</t>
        </is>
      </c>
      <c r="D33" s="15">
        <f>MIN(НачисленоГод,НдфлПорог1)*НдфлСтавка1+MAX(0,MIN(НачисленоГод,НдфлПорог2)-НдфлПорог1)*НдфлСтавка2+MAX(0,MIN(НачисленоГод,НдфлПорог3)-НдфлПорог2)*НдфлСтавка3+MAX(0,MIN(НачисленоГод,НдфлПорог4)-НдфлПорог3)*НдфлСтавка4+MAX(0,НачисленоГод-НдфлПорог4)*НдфлСтавка5</f>
        <v/>
      </c>
    </row>
    <row r="34">
      <c r="B34" s="9" t="inlineStr">
        <is>
          <t>На руки за год</t>
        </is>
      </c>
      <c r="D34" s="15">
        <f>НачисленоГод-НдфлГод</f>
        <v/>
      </c>
    </row>
    <row r="35">
      <c r="B35" s="9" t="inlineStr">
        <is>
          <t>На руки в среднем за месяц</t>
        </is>
      </c>
      <c r="D35" s="15">
        <f>НаРукиГод/12</f>
        <v/>
      </c>
    </row>
    <row r="36">
      <c r="B36" s="9" t="inlineStr">
        <is>
          <t>Эффективная ставка НДФЛ</t>
        </is>
      </c>
      <c r="D36" s="16">
        <f>IF(НачисленоГод=0,0,НдфлГод/НачисленоГод)</f>
        <v/>
      </c>
    </row>
    <row r="38" ht="20" customHeight="1">
      <c r="B38" s="7" t="inlineStr">
        <is>
          <t>Во что обходится компании</t>
        </is>
      </c>
    </row>
    <row r="39" ht="3" customHeight="1"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B40" s="9" t="inlineStr">
        <is>
          <t>Взносы за год</t>
        </is>
      </c>
      <c r="D40" s="15">
        <f>MIN(НачисленоГод,ВзносыБаза)*ВзносыСтавка+MAX(0,НачисленоГод-ВзносыБаза)*ВзносыСтавкаСверх+НачисленоГод*ВзносыТравматизм</f>
        <v/>
      </c>
    </row>
    <row r="41">
      <c r="B41" s="9" t="inlineStr">
        <is>
          <t>Полная стоимость за год</t>
        </is>
      </c>
      <c r="D41" s="15">
        <f>НачисленоГод+ВзносыГод</f>
        <v/>
      </c>
    </row>
    <row r="42">
      <c r="B42" s="9" t="inlineStr">
        <is>
          <t>Полная стоимость в месяц</t>
        </is>
      </c>
      <c r="D42" s="15">
        <f>СтоимостьГод/12</f>
        <v/>
      </c>
    </row>
    <row r="43">
      <c r="B43" s="9" t="inlineStr">
        <is>
          <t>Надбавка компании сверх начисленного</t>
        </is>
      </c>
      <c r="D43" s="16">
        <f>IF(НачисленоГод=0,0,ВзносыГод/НачисленоГод)</f>
        <v/>
      </c>
    </row>
    <row r="44">
      <c r="B44" s="9" t="inlineStr">
        <is>
          <t>Во сколько раз стоимость больше суммы на руки</t>
        </is>
      </c>
      <c r="D44" s="17">
        <f>IF(НаРукиГод=0,0,СтоимостьГод/НаРукиГод)</f>
        <v/>
      </c>
    </row>
    <row r="45" ht="26" customHeight="1">
      <c r="B45" s="13" t="inlineStr">
        <is>
          <t>Именно последнее число объясняет разрыв в разговоре о зарплате: сотрудник считает деньги на карте, компания — деньги, ушедшие из кассы. Это разные суммы, и разница не достаётся никому из них.</t>
        </is>
      </c>
    </row>
    <row r="47" ht="20" customHeight="1">
      <c r="B47" s="7" t="inlineStr">
        <is>
          <t>Обратный расчёт: хочу столько-то на руки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Желаемая сумма на руки в месяц</t>
        </is>
      </c>
      <c r="C49" s="10" t="inlineStr">
        <is>
          <t>₽</t>
        </is>
      </c>
      <c r="D49" s="12" t="n">
        <v>200000</v>
      </c>
    </row>
    <row r="50">
      <c r="B50" s="9" t="inlineStr">
        <is>
          <t>Желаемая сумма на руки за год</t>
        </is>
      </c>
      <c r="D50" s="15">
        <f>ХочуНаРуки*12</f>
        <v/>
      </c>
    </row>
    <row r="51">
      <c r="B51" s="9" t="inlineStr">
        <is>
          <t>Порог 1 в пересчёте на руки</t>
        </is>
      </c>
      <c r="D51" s="15">
        <f>НдфлПорог1*(1-НдфлСтавка1)</f>
        <v/>
      </c>
    </row>
    <row r="52">
      <c r="B52" s="9" t="inlineStr">
        <is>
          <t>Порог 2 в пересчёте на руки</t>
        </is>
      </c>
      <c r="D52" s="15">
        <f>РубежНаРуки1+(НдфлПорог2-НдфлПорог1)*(1-НдфлСтавка2)</f>
        <v/>
      </c>
    </row>
    <row r="53">
      <c r="B53" s="9" t="inlineStr">
        <is>
          <t>Порог 3 в пересчёте на руки</t>
        </is>
      </c>
      <c r="D53" s="15">
        <f>РубежНаРуки2+(НдфлПорог3-НдфлПорог2)*(1-НдфлСтавка3)</f>
        <v/>
      </c>
    </row>
    <row r="54">
      <c r="B54" s="9" t="inlineStr">
        <is>
          <t>Порог 4 в пересчёте на руки</t>
        </is>
      </c>
      <c r="D54" s="15">
        <f>РубежНаРуки3+(НдфлПорог4-НдфлПорог3)*(1-НдфлСтавка4)</f>
        <v/>
      </c>
    </row>
    <row r="55">
      <c r="B55" s="9" t="inlineStr">
        <is>
          <t>Сколько надо начислить за год</t>
        </is>
      </c>
      <c r="D55" s="15">
        <f>IF(ХочуНаРукиГод&lt;=РубежНаРуки1,ХочуНаРукиГод/(1-НдфлСтавка1),IF(ХочуНаРукиГод&lt;=РубежНаРуки2,НдфлПорог1+(ХочуНаРукиГод-РубежНаРуки1)/(1-НдфлСтавка2),IF(ХочуНаРукиГод&lt;=РубежНаРуки3,НдфлПорог2+(ХочуНаРукиГод-РубежНаРуки2)/(1-НдфлСтавка3),IF(ХочуНаРукиГод&lt;=РубежНаРуки4,НдфлПорог3+(ХочуНаРукиГод-РубежНаРуки3)/(1-НдфлСтавка4),НдфлПорог4+(ХочуНаРукиГод-РубежНаРуки4)/(1-НдфлСтавка5)))))</f>
        <v/>
      </c>
    </row>
    <row r="56">
      <c r="B56" s="9" t="inlineStr">
        <is>
          <t>Надо начислить в месяц</t>
        </is>
      </c>
      <c r="D56" s="15">
        <f>НадоНачислитьГод/12</f>
        <v/>
      </c>
    </row>
    <row r="57">
      <c r="B57" s="9" t="inlineStr">
        <is>
          <t>Взносы при таком начислении</t>
        </is>
      </c>
      <c r="D57" s="15">
        <f>MIN(НадоНачислитьГод,ВзносыБаза)*ВзносыСтавка+MAX(0,НадоНачислитьГод-ВзносыБаза)*ВзносыСтавкаСверх+НадоНачислитьГод*ВзносыТравматизм</f>
        <v/>
      </c>
    </row>
    <row r="58">
      <c r="B58" s="9" t="inlineStr">
        <is>
          <t>Полная стоимость такого сотрудника в месяц</t>
        </is>
      </c>
      <c r="D58" s="15">
        <f>(НадоНачислитьГод+ВзносыОбратно)/12</f>
        <v/>
      </c>
    </row>
    <row r="59" ht="26" customHeight="1">
      <c r="B59" s="13" t="inlineStr">
        <is>
          <t>Обратный расчёт нужен там, где договариваются «на руки»: цифра в оферте и цифра в бюджете подразделения при этом расходятся почти вдвое.</t>
        </is>
      </c>
    </row>
    <row r="61">
      <c r="B6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59:I59"/>
    <mergeCell ref="B20:I20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