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Оклад">'Модель'!$D$11</definedName>
    <definedName name="ДоляПремии">'Модель'!$D$12</definedName>
    <definedName name="СтавкаВзносов">'Модель'!$D$13</definedName>
    <definedName name="СтавкаТравматизм">'Модель'!$D$14</definedName>
    <definedName name="Начислено">'Модель'!$D$15</definedName>
    <definedName name="Взносы">'Модель'!$D$16</definedName>
    <definedName name="РабочееМесто">'Модель'!$D$21</definedName>
    <definedName name="Техника">'Модель'!$D$22</definedName>
    <definedName name="Прочее">'Модель'!$D$23</definedName>
    <definedName name="Соцпакет">'Модель'!$D$24</definedName>
    <definedName name="Сопутствующие">'Модель'!$D$25</definedName>
    <definedName name="Подбор">'Модель'!$D$29</definedName>
    <definedName name="Обучение">'Модель'!$D$30</definedName>
    <definedName name="Оснащение">'Модель'!$D$31</definedName>
    <definedName name="РазовыеИтого">'Модель'!$D$32</definedName>
    <definedName name="ДнейВГоду">'Модель'!$D$36</definedName>
    <definedName name="ДнейОтпуска">'Модель'!$D$37</definedName>
    <definedName name="ДнейБолезни">'Модель'!$D$38</definedName>
    <definedName name="ЧасовВДне">'Модель'!$D$39</definedName>
    <definedName name="ДнейФакт">'Модель'!$D$40</definedName>
    <definedName name="СтоимостьМесяц">'Модель'!$D$44</definedName>
    <definedName name="СтоимостьПервыйГод">'Модель'!$D$45</definedName>
    <definedName name="СтоимостьГод">'Модель'!$D$46</definedName>
    <definedName name="ПревышениеНадОкладом">'Модель'!$D$47</definedName>
    <definedName name="СтоимостьДня">'Модель'!$D$48</definedName>
    <definedName name="СтоимостьЧаса">'Модель'!$D$49</definedName>
    <definedName name="Маржинальность">'Модель'!$D$54</definedName>
    <definedName name="МесяцевРазгона">'Модель'!$D$55</definedName>
    <definedName name="ДоляРазгона">'Модель'!$D$56</definedName>
    <definedName name="ТребуемаяВыручка">'Модель'!$D$57</definedName>
    <definedName name="ТребуемаяВыручкаГод">'Модель'!$D$58</definedName>
    <definedName name="ПотериРазгона">'Модель'!$D$59</definedName>
    <definedName name="ВложенияВНайм">'Модель'!$D$60</definedName>
    <definedName name="ВыручкаСотрудника">'Модель'!$D$64</definedName>
    <definedName name="МаржаСотрудника">'Модель'!$D$65</definedName>
    <definedName name="ВкладВПрибыль">'Модель'!$D$66</definedName>
    <definedName name="МесяцевОкупаемости">'Модель'!$D$67</definedName>
    <definedName name="РентабельностьНайма">'Модель'!$D$68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10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7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Полная стоимость сотрудника</t>
        </is>
      </c>
    </row>
    <row r="4" ht="15" customHeight="1">
      <c r="B4" s="3" t="inlineStr">
        <is>
          <t>Стоимость сотрудника сверх оклада и срок окупаемости найма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Оплата труда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Оклад в месяц (до удержания НДФЛ)</t>
        </is>
      </c>
      <c r="C11" s="10" t="inlineStr">
        <is>
          <t>₽</t>
        </is>
      </c>
      <c r="D11" s="11" t="n">
        <v>90000</v>
      </c>
    </row>
    <row r="12">
      <c r="B12" s="9" t="inlineStr">
        <is>
          <t>Целевая премия в процентах от оклада</t>
        </is>
      </c>
      <c r="C12" s="10" t="inlineStr">
        <is>
          <t>%</t>
        </is>
      </c>
      <c r="D12" s="12" t="n">
        <v>0.25</v>
      </c>
    </row>
    <row r="13">
      <c r="B13" s="9" t="inlineStr">
        <is>
          <t>Ставка страховых взносов</t>
        </is>
      </c>
      <c r="C13" s="10" t="inlineStr">
        <is>
          <t>%</t>
        </is>
      </c>
      <c r="D13" s="12" t="n">
        <v>0.3</v>
      </c>
    </row>
    <row r="14">
      <c r="B14" s="9" t="inlineStr">
        <is>
          <t>Взносы на травматизм</t>
        </is>
      </c>
      <c r="C14" s="10" t="inlineStr">
        <is>
          <t>%</t>
        </is>
      </c>
      <c r="D14" s="13" t="n">
        <v>0.002</v>
      </c>
    </row>
    <row r="15">
      <c r="B15" s="9" t="inlineStr">
        <is>
          <t>Начислено в месяц</t>
        </is>
      </c>
      <c r="D15" s="14">
        <f>Оклад*(1+ДоляПремии)</f>
        <v/>
      </c>
    </row>
    <row r="16">
      <c r="B16" s="9" t="inlineStr">
        <is>
          <t>Страховые взносы</t>
        </is>
      </c>
      <c r="D16" s="14">
        <f>Начислено*(СтавкаВзносов+СтавкаТравматизм)</f>
        <v/>
      </c>
    </row>
    <row r="17" ht="26" customHeight="1">
      <c r="B17" s="15" t="inlineStr">
        <is>
          <t>НДФЛ здесь не добавляется: он удерживается из начисленного, а не платится сверх него. Для компании стоимость — это начисление плюс взносы; на руки сотрудник получает меньше.</t>
        </is>
      </c>
    </row>
    <row r="19" ht="20" customHeight="1">
      <c r="B19" s="7" t="inlineStr">
        <is>
          <t>Рабочее место и сопутствующие расходы, в месяц</t>
        </is>
      </c>
    </row>
    <row r="20" ht="3" customHeight="1"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B21" s="9" t="inlineStr">
        <is>
          <t>Аренда площади и содержание</t>
        </is>
      </c>
      <c r="C21" s="10" t="inlineStr">
        <is>
          <t>₽</t>
        </is>
      </c>
      <c r="D21" s="11" t="n">
        <v>9000</v>
      </c>
    </row>
    <row r="22">
      <c r="B22" s="9" t="inlineStr">
        <is>
          <t>Техника и программы (в пересчёте на месяц)</t>
        </is>
      </c>
      <c r="C22" s="10" t="inlineStr">
        <is>
          <t>₽</t>
        </is>
      </c>
      <c r="D22" s="11" t="n">
        <v>4500</v>
      </c>
    </row>
    <row r="23">
      <c r="B23" s="9" t="inlineStr">
        <is>
          <t>Связь, транспорт, представительские</t>
        </is>
      </c>
      <c r="C23" s="10" t="inlineStr">
        <is>
          <t>₽</t>
        </is>
      </c>
      <c r="D23" s="11" t="n">
        <v>3500</v>
      </c>
    </row>
    <row r="24">
      <c r="B24" s="9" t="inlineStr">
        <is>
          <t>Добровольное страхование и социальный пакет</t>
        </is>
      </c>
      <c r="C24" s="10" t="inlineStr">
        <is>
          <t>₽</t>
        </is>
      </c>
      <c r="D24" s="11" t="n">
        <v>5000</v>
      </c>
    </row>
    <row r="25">
      <c r="B25" s="9" t="inlineStr">
        <is>
          <t>Итого сопутствующих в месяц</t>
        </is>
      </c>
      <c r="D25" s="14">
        <f>РабочееМесто+Техника+Прочее+Соцпакет</f>
        <v/>
      </c>
    </row>
    <row r="27" ht="20" customHeight="1">
      <c r="B27" s="7" t="inlineStr">
        <is>
          <t>Разовые расходы на найм</t>
        </is>
      </c>
    </row>
    <row r="28" ht="3" customHeight="1">
      <c r="B28" s="8" t="n"/>
      <c r="C28" s="8" t="n"/>
      <c r="D28" s="8" t="n"/>
      <c r="E28" s="8" t="n"/>
      <c r="F28" s="8" t="n"/>
      <c r="G28" s="8" t="n"/>
      <c r="H28" s="8" t="n"/>
      <c r="I28" s="8" t="n"/>
    </row>
    <row r="29">
      <c r="B29" s="9" t="inlineStr">
        <is>
          <t>Подбор (агентство, реклама вакансии)</t>
        </is>
      </c>
      <c r="C29" s="10" t="inlineStr">
        <is>
          <t>₽</t>
        </is>
      </c>
      <c r="D29" s="11" t="n">
        <v>60000</v>
      </c>
    </row>
    <row r="30">
      <c r="B30" s="9" t="inlineStr">
        <is>
          <t>Обучение и ввод в должность</t>
        </is>
      </c>
      <c r="C30" s="10" t="inlineStr">
        <is>
          <t>₽</t>
        </is>
      </c>
      <c r="D30" s="11" t="n">
        <v>40000</v>
      </c>
    </row>
    <row r="31">
      <c r="B31" s="9" t="inlineStr">
        <is>
          <t>Оснащение рабочего места (разово)</t>
        </is>
      </c>
      <c r="C31" s="10" t="inlineStr">
        <is>
          <t>₽</t>
        </is>
      </c>
      <c r="D31" s="11" t="n">
        <v>80000</v>
      </c>
    </row>
    <row r="32">
      <c r="B32" s="9" t="inlineStr">
        <is>
          <t>Итого разовых</t>
        </is>
      </c>
      <c r="D32" s="14">
        <f>Подбор+Обучение+Оснащение</f>
        <v/>
      </c>
    </row>
    <row r="34" ht="20" customHeight="1">
      <c r="B34" s="7" t="inlineStr">
        <is>
          <t>Рабочее время</t>
        </is>
      </c>
    </row>
    <row r="35" ht="3" customHeight="1">
      <c r="B35" s="8" t="n"/>
      <c r="C35" s="8" t="n"/>
      <c r="D35" s="8" t="n"/>
      <c r="E35" s="8" t="n"/>
      <c r="F35" s="8" t="n"/>
      <c r="G35" s="8" t="n"/>
      <c r="H35" s="8" t="n"/>
      <c r="I35" s="8" t="n"/>
    </row>
    <row r="36">
      <c r="B36" s="9" t="inlineStr">
        <is>
          <t>Рабочих дней в году по производственному календарю</t>
        </is>
      </c>
      <c r="C36" s="10" t="inlineStr">
        <is>
          <t>дн.</t>
        </is>
      </c>
      <c r="D36" s="11" t="n">
        <v>247</v>
      </c>
    </row>
    <row r="37">
      <c r="B37" s="9" t="inlineStr">
        <is>
          <t>Дней отпуска</t>
        </is>
      </c>
      <c r="C37" s="10" t="inlineStr">
        <is>
          <t>дн.</t>
        </is>
      </c>
      <c r="D37" s="11" t="n">
        <v>28</v>
      </c>
    </row>
    <row r="38">
      <c r="B38" s="9" t="inlineStr">
        <is>
          <t>Ожидаемых дней болезни в году</t>
        </is>
      </c>
      <c r="C38" s="10" t="inlineStr">
        <is>
          <t>дн.</t>
        </is>
      </c>
      <c r="D38" s="11" t="n">
        <v>7</v>
      </c>
    </row>
    <row r="39">
      <c r="B39" s="9" t="inlineStr">
        <is>
          <t>Часов в рабочем дне</t>
        </is>
      </c>
      <c r="C39" s="10" t="inlineStr">
        <is>
          <t>ч</t>
        </is>
      </c>
      <c r="D39" s="11" t="n">
        <v>8</v>
      </c>
    </row>
    <row r="40">
      <c r="B40" s="9" t="inlineStr">
        <is>
          <t>Фактически отработанных дней</t>
        </is>
      </c>
      <c r="D40" s="14">
        <f>ДнейВГоду-ДнейОтпуска-ДнейБолезни</f>
        <v/>
      </c>
    </row>
    <row r="42" ht="20" customHeight="1">
      <c r="B42" s="7" t="inlineStr">
        <is>
          <t>Полная стоимость</t>
        </is>
      </c>
    </row>
    <row r="43" ht="3" customHeight="1">
      <c r="B43" s="8" t="n"/>
      <c r="C43" s="8" t="n"/>
      <c r="D43" s="8" t="n"/>
      <c r="E43" s="8" t="n"/>
      <c r="F43" s="8" t="n"/>
      <c r="G43" s="8" t="n"/>
      <c r="H43" s="8" t="n"/>
      <c r="I43" s="8" t="n"/>
    </row>
    <row r="44">
      <c r="B44" s="9" t="inlineStr">
        <is>
          <t>Стоимость в месяц (без разовых)</t>
        </is>
      </c>
      <c r="D44" s="14">
        <f>Начислено+Взносы+Сопутствующие</f>
        <v/>
      </c>
    </row>
    <row r="45">
      <c r="B45" s="9" t="inlineStr">
        <is>
          <t>Стоимость первого года (с разовыми)</t>
        </is>
      </c>
      <c r="D45" s="14">
        <f>СтоимостьМесяц*12+РазовыеИтого</f>
        <v/>
      </c>
    </row>
    <row r="46">
      <c r="B46" s="9" t="inlineStr">
        <is>
          <t>Стоимость последующего года</t>
        </is>
      </c>
      <c r="D46" s="14">
        <f>СтоимостьМесяц*12</f>
        <v/>
      </c>
    </row>
    <row r="47">
      <c r="B47" s="9" t="inlineStr">
        <is>
          <t>Превышение над окладом</t>
        </is>
      </c>
      <c r="D47" s="16">
        <f>СтоимостьМесяц/Оклад-1</f>
        <v/>
      </c>
    </row>
    <row r="48">
      <c r="B48" s="9" t="inlineStr">
        <is>
          <t>Стоимость отработанного дня</t>
        </is>
      </c>
      <c r="D48" s="14">
        <f>СтоимостьГод/ДнейФакт</f>
        <v/>
      </c>
    </row>
    <row r="49">
      <c r="B49" s="9" t="inlineStr">
        <is>
          <t>Стоимость отработанного часа</t>
        </is>
      </c>
      <c r="D49" s="14">
        <f>СтоимостьДня/ЧасовВДне</f>
        <v/>
      </c>
    </row>
    <row r="50" ht="26" customHeight="1">
      <c r="B50" s="15" t="inlineStr">
        <is>
          <t>Стоимость часа считается по фактически отработанному времени: отпуск и больничные оплачиваются, но работы в эти дни нет. Именно это число нужно сравнивать со ставкой подрядчика или аутсорсинга.</t>
        </is>
      </c>
    </row>
    <row r="52" ht="20" customHeight="1">
      <c r="B52" s="7" t="inlineStr">
        <is>
          <t>Окупаемость найма</t>
        </is>
      </c>
    </row>
    <row r="53" ht="3" customHeight="1">
      <c r="B53" s="8" t="n"/>
      <c r="C53" s="8" t="n"/>
      <c r="D53" s="8" t="n"/>
      <c r="E53" s="8" t="n"/>
      <c r="F53" s="8" t="n"/>
      <c r="G53" s="8" t="n"/>
      <c r="H53" s="8" t="n"/>
      <c r="I53" s="8" t="n"/>
    </row>
    <row r="54">
      <c r="B54" s="9" t="inlineStr">
        <is>
          <t>Маржинальность (доля маржи в выручке)</t>
        </is>
      </c>
      <c r="C54" s="10" t="inlineStr">
        <is>
          <t>%</t>
        </is>
      </c>
      <c r="D54" s="12" t="n">
        <v>0.35</v>
      </c>
    </row>
    <row r="55">
      <c r="B55" s="9" t="inlineStr">
        <is>
          <t>Месяцев выхода на производительность</t>
        </is>
      </c>
      <c r="C55" s="10" t="inlineStr">
        <is>
          <t>мес.</t>
        </is>
      </c>
      <c r="D55" s="11" t="n">
        <v>3</v>
      </c>
    </row>
    <row r="56">
      <c r="B56" s="9" t="inlineStr">
        <is>
          <t>Средняя производительность в период разгона</t>
        </is>
      </c>
      <c r="C56" s="10" t="inlineStr">
        <is>
          <t>%</t>
        </is>
      </c>
      <c r="D56" s="12" t="n">
        <v>0.5</v>
      </c>
    </row>
    <row r="57">
      <c r="B57" s="9" t="inlineStr">
        <is>
          <t>Требуемая выручка в месяц, чтобы окупить сотрудника</t>
        </is>
      </c>
      <c r="D57" s="14">
        <f>СтоимостьМесяц/Маржинальность</f>
        <v/>
      </c>
    </row>
    <row r="58">
      <c r="B58" s="9" t="inlineStr">
        <is>
          <t>Требуемая выручка в год</t>
        </is>
      </c>
      <c r="D58" s="14">
        <f>ТребуемаяВыручка*12</f>
        <v/>
      </c>
    </row>
    <row r="59">
      <c r="B59" s="9" t="inlineStr">
        <is>
          <t>Потери за период разгона</t>
        </is>
      </c>
      <c r="D59" s="14">
        <f>СтоимостьМесяц*МесяцевРазгона*(1-ДоляРазгона)</f>
        <v/>
      </c>
    </row>
    <row r="60">
      <c r="B60" s="9" t="inlineStr">
        <is>
          <t>Вложения, которые надо вернуть</t>
        </is>
      </c>
      <c r="D60" s="14">
        <f>РазовыеИтого+ПотериРазгона</f>
        <v/>
      </c>
    </row>
    <row r="62" ht="20" customHeight="1">
      <c r="B62" s="7" t="inlineStr">
        <is>
          <t>Проверка окупаемости при заданном результате</t>
        </is>
      </c>
    </row>
    <row r="63" ht="3" customHeight="1">
      <c r="B63" s="8" t="n"/>
      <c r="C63" s="8" t="n"/>
      <c r="D63" s="8" t="n"/>
      <c r="E63" s="8" t="n"/>
      <c r="F63" s="8" t="n"/>
      <c r="G63" s="8" t="n"/>
      <c r="H63" s="8" t="n"/>
      <c r="I63" s="8" t="n"/>
    </row>
    <row r="64">
      <c r="B64" s="9" t="inlineStr">
        <is>
          <t>Ожидаемая выручка от сотрудника в месяц</t>
        </is>
      </c>
      <c r="C64" s="10" t="inlineStr">
        <is>
          <t>₽</t>
        </is>
      </c>
      <c r="D64" s="11" t="n">
        <v>400000</v>
      </c>
    </row>
    <row r="65">
      <c r="B65" s="9" t="inlineStr">
        <is>
          <t>Маржа, которую приносит сотрудник</t>
        </is>
      </c>
      <c r="D65" s="14">
        <f>ВыручкаСотрудника*Маржинальность</f>
        <v/>
      </c>
    </row>
    <row r="66">
      <c r="B66" s="9" t="inlineStr">
        <is>
          <t>Вклад в прибыль в месяц</t>
        </is>
      </c>
      <c r="D66" s="14">
        <f>МаржаСотрудника-СтоимостьМесяц</f>
        <v/>
      </c>
    </row>
    <row r="67">
      <c r="B67" s="9" t="inlineStr">
        <is>
          <t>Месяцев до возврата вложений в найм</t>
        </is>
      </c>
      <c r="D67" s="17">
        <f>IF(ВкладВПрибыль&lt;=0,999,ВложенияВНайм/ВкладВПрибыль)</f>
        <v/>
      </c>
    </row>
    <row r="68">
      <c r="B68" s="9" t="inlineStr">
        <is>
          <t>Рентабельность найма за первый год</t>
        </is>
      </c>
      <c r="D68" s="16">
        <f>(МаржаСотрудника*12-СтоимостьПервыйГод-ПотериРазгона)/СтоимостьПервыйГод</f>
        <v/>
      </c>
    </row>
    <row r="69" ht="26" customHeight="1">
      <c r="B69" s="15" t="inlineStr">
        <is>
          <t>Если вклад в прибыль отрицательный, окупаемость не наступит никогда: сотрудник приносит меньше, чем стоит. Это не повод не нанимать — но повод честно назвать расход расходом, а не инвестицией.</t>
        </is>
      </c>
    </row>
    <row r="71">
      <c r="B7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69:I69"/>
    <mergeCell ref="B50:I50"/>
    <mergeCell ref="B17:I17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