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рточка" sheetId="1" state="visible" r:id="rId1"/>
    <sheet xmlns:r="http://schemas.openxmlformats.org/officeDocument/2006/relationships" name="Свод по команде" sheetId="2" state="visible" r:id="rId2"/>
    <sheet xmlns:r="http://schemas.openxmlformats.org/officeDocument/2006/relationships" name="Шкала и должности" sheetId="3" state="visible" r:id="rId3"/>
  </sheets>
  <definedNames>
    <definedName name="ОкладМесяц">'Карточка'!$D$13</definedName>
    <definedName name="ДоляПеременнойЧасти">'Карточка'!$D$14</definedName>
    <definedName name="ЦелеваяПремияБаза">'Карточка'!$D$15</definedName>
    <definedName name="Вес1">'Карточка'!$C$21</definedName>
    <definedName name="План1Месяц">'Карточка'!$D$22</definedName>
    <definedName name="План1Квартал">'Карточка'!$F$22</definedName>
    <definedName name="План1Год">'Карточка'!$H$22</definedName>
    <definedName name="Факт1Месяц">'Карточка'!$D$23</definedName>
    <definedName name="Факт1Квартал">'Карточка'!$F$23</definedName>
    <definedName name="Факт1Год">'Карточка'!$H$23</definedName>
    <definedName name="Вес2">'Карточка'!$C$27</definedName>
    <definedName name="План2Месяц">'Карточка'!$D$28</definedName>
    <definedName name="План2Квартал">'Карточка'!$F$28</definedName>
    <definedName name="План2Год">'Карточка'!$H$28</definedName>
    <definedName name="Факт2Месяц">'Карточка'!$D$29</definedName>
    <definedName name="Факт2Квартал">'Карточка'!$F$29</definedName>
    <definedName name="Факт2Год">'Карточка'!$H$29</definedName>
    <definedName name="Вес3">'Карточка'!$C$33</definedName>
    <definedName name="План3Месяц">'Карточка'!$D$34</definedName>
    <definedName name="План3Квартал">'Карточка'!$F$34</definedName>
    <definedName name="План3Год">'Карточка'!$H$34</definedName>
    <definedName name="Факт3Месяц">'Карточка'!$D$35</definedName>
    <definedName name="Факт3Квартал">'Карточка'!$F$35</definedName>
    <definedName name="Факт3Год">'Карточка'!$H$35</definedName>
    <definedName name="КоэффициентМесяц">'Карточка'!$D$41</definedName>
    <definedName name="КоэффициентКвартал">'Карточка'!$F$41</definedName>
    <definedName name="КоэффициентГод">'Карточка'!$H$41</definedName>
    <definedName name="ЦелеваяМесяц">'Карточка'!$D$42</definedName>
    <definedName name="ЦелеваяКвартал">'Карточка'!$F$42</definedName>
    <definedName name="ЦелеваяГод">'Карточка'!$H$42</definedName>
    <definedName name="ПремияМесяц">'Карточка'!$D$43</definedName>
    <definedName name="ПремияКвартал">'Карточка'!$F$43</definedName>
    <definedName name="ПремияГод">'Карточка'!$H$43</definedName>
    <definedName name="ЦелеваяКоманда">'Свод по команде'!$J$14</definedName>
    <definedName name="ПремияКоманда">'Свод по команде'!$K$14</definedName>
    <definedName name="ИсполнениеФонда">'Свод по команде'!$K$15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0"/>
    </font>
    <font>
      <name val="Segoe UI"/>
      <b val="1"/>
      <color rgb="00525252"/>
      <sz val="9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8" fillId="2" borderId="2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2" fontId="9" fillId="0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10" fillId="0" borderId="4" applyAlignment="1" pivotButton="0" quotePrefix="0" xfId="0">
      <alignment horizontal="left" vertical="center"/>
    </xf>
    <xf numFmtId="0" fontId="10" fillId="0" borderId="4" applyAlignment="1" pivotButton="0" quotePrefix="0" xfId="0">
      <alignment horizontal="center" vertical="center"/>
    </xf>
    <xf numFmtId="164" fontId="3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7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3" customWidth="1" min="3" max="3"/>
    <col width="15" customWidth="1" min="4" max="4"/>
    <col width="3" customWidth="1" min="5" max="5"/>
    <col width="15" customWidth="1" min="6" max="6"/>
    <col width="3" customWidth="1" min="7" max="7"/>
    <col width="15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Карточка KPI сотрудника</t>
        </is>
      </c>
    </row>
    <row r="4" ht="15" customHeight="1">
      <c r="B4" s="3" t="inlineStr">
        <is>
          <t>Расчёт переменной части вознаграждения на месяц, квартал и год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Сотрудник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Фамилия и инициалы</t>
        </is>
      </c>
      <c r="D11" s="10" t="inlineStr">
        <is>
          <t>Иванов И. И.</t>
        </is>
      </c>
    </row>
    <row r="12">
      <c r="B12" s="9" t="inlineStr">
        <is>
          <t>Должность</t>
        </is>
      </c>
      <c r="D12" s="10" t="inlineStr">
        <is>
          <t>Менеджер по продажам</t>
        </is>
      </c>
    </row>
    <row r="13">
      <c r="B13" s="9" t="inlineStr">
        <is>
          <t>Постоянная часть в месяц (оклад)</t>
        </is>
      </c>
      <c r="C13" s="11" t="inlineStr">
        <is>
          <t>₽</t>
        </is>
      </c>
      <c r="D13" s="12" t="n">
        <v>90000</v>
      </c>
    </row>
    <row r="14">
      <c r="B14" s="9" t="inlineStr">
        <is>
          <t>Доля переменной части в доходе</t>
        </is>
      </c>
      <c r="C14" s="11" t="inlineStr">
        <is>
          <t>%</t>
        </is>
      </c>
      <c r="D14" s="13" t="n">
        <v>0.6</v>
      </c>
    </row>
    <row r="15">
      <c r="B15" s="9" t="inlineStr">
        <is>
          <t>Целевая премия за месяц при полном выполнении</t>
        </is>
      </c>
      <c r="D15" s="14">
        <f>ОкладМесяц*ДоляПеременнойЧасти/(1-ДоляПеременнойЧасти)</f>
        <v/>
      </c>
    </row>
    <row r="16" ht="26" customHeight="1">
      <c r="B16" s="15" t="inlineStr">
        <is>
          <t>Доля переменной части считается от полного дохода, а не от оклада. При доле 60 % и окладе 90 000 ₽ полный доход равен 225 000 ₽, из них премия — 135 000 ₽. Предельные доли по должностям — на листе «Шкала и должности».</t>
        </is>
      </c>
    </row>
    <row r="18" ht="20" customHeight="1">
      <c r="B18" s="7" t="inlineStr">
        <is>
          <t>Показатели, план и факт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B20" s="3" t="inlineStr">
        <is>
          <t>Показатель</t>
        </is>
      </c>
      <c r="C20" s="3" t="inlineStr">
        <is>
          <t>Вес</t>
        </is>
      </c>
      <c r="D20" s="3" t="inlineStr">
        <is>
          <t>Месяц</t>
        </is>
      </c>
      <c r="F20" s="3" t="inlineStr">
        <is>
          <t>Квартал</t>
        </is>
      </c>
      <c r="H20" s="3" t="inlineStr">
        <is>
          <t>Год</t>
        </is>
      </c>
    </row>
    <row r="21">
      <c r="B21" s="9" t="inlineStr">
        <is>
          <t>1. Маржинальная прибыль, ₽</t>
        </is>
      </c>
      <c r="C21" s="13" t="n">
        <v>0.5</v>
      </c>
    </row>
    <row r="22">
      <c r="B22" s="3" t="inlineStr">
        <is>
          <t>план</t>
        </is>
      </c>
      <c r="D22" s="12" t="n">
        <v>2800000</v>
      </c>
      <c r="F22" s="12" t="n">
        <v>8400000</v>
      </c>
      <c r="H22" s="12" t="n">
        <v>33600000</v>
      </c>
    </row>
    <row r="23">
      <c r="B23" s="3" t="inlineStr">
        <is>
          <t>факт</t>
        </is>
      </c>
      <c r="D23" s="12" t="n">
        <v>2660000</v>
      </c>
      <c r="F23" s="12" t="n">
        <v>8820000</v>
      </c>
      <c r="H23" s="12" t="n">
        <v>35280000</v>
      </c>
    </row>
    <row r="24">
      <c r="B24" s="3" t="inlineStr">
        <is>
          <t>выполнение</t>
        </is>
      </c>
      <c r="D24" s="16">
        <f>IF(D22=0,0,D23/D22)</f>
        <v/>
      </c>
      <c r="F24" s="16">
        <f>IF(F22=0,0,F23/F22)</f>
        <v/>
      </c>
      <c r="H24" s="16">
        <f>IF(H22=0,0,H23/H22)</f>
        <v/>
      </c>
    </row>
    <row r="25">
      <c r="B25" s="3" t="inlineStr">
        <is>
          <t>коэффициент по шкале</t>
        </is>
      </c>
      <c r="D25" s="17">
        <f>IF(D24&lt;0.8,0,IF(D24&lt;0.9,0.5,IF(D24&lt;1,0.5+(D24-0.9)*5,IF(D24&lt;=1.2,1+(D24-1)*2.5,1.5))))</f>
        <v/>
      </c>
      <c r="F25" s="17">
        <f>IF(F24&lt;0.8,0,IF(F24&lt;0.9,0.5,IF(F24&lt;1,0.5+(F24-0.9)*5,IF(F24&lt;=1.2,1+(F24-1)*2.5,1.5))))</f>
        <v/>
      </c>
      <c r="H25" s="17">
        <f>IF(H24&lt;0.8,0,IF(H24&lt;0.9,0.5,IF(H24&lt;1,0.5+(H24-0.9)*5,IF(H24&lt;=1.2,1+(H24-1)*2.5,1.5))))</f>
        <v/>
      </c>
    </row>
    <row r="27">
      <c r="B27" s="9" t="inlineStr">
        <is>
          <t>2. Поступление денег от покупателей, ₽</t>
        </is>
      </c>
      <c r="C27" s="13" t="n">
        <v>0.35</v>
      </c>
    </row>
    <row r="28">
      <c r="B28" s="3" t="inlineStr">
        <is>
          <t>план</t>
        </is>
      </c>
      <c r="D28" s="12" t="n">
        <v>3100000</v>
      </c>
      <c r="F28" s="12" t="n">
        <v>9300000</v>
      </c>
      <c r="H28" s="12" t="n">
        <v>37200000</v>
      </c>
    </row>
    <row r="29">
      <c r="B29" s="3" t="inlineStr">
        <is>
          <t>факт</t>
        </is>
      </c>
      <c r="D29" s="12" t="n">
        <v>3255000</v>
      </c>
      <c r="F29" s="12" t="n">
        <v>9114000</v>
      </c>
      <c r="H29" s="12" t="n">
        <v>38130000</v>
      </c>
    </row>
    <row r="30">
      <c r="B30" s="3" t="inlineStr">
        <is>
          <t>выполнение</t>
        </is>
      </c>
      <c r="D30" s="16">
        <f>IF(D28=0,0,D29/D28)</f>
        <v/>
      </c>
      <c r="F30" s="16">
        <f>IF(F28=0,0,F29/F28)</f>
        <v/>
      </c>
      <c r="H30" s="16">
        <f>IF(H28=0,0,H29/H28)</f>
        <v/>
      </c>
    </row>
    <row r="31">
      <c r="B31" s="3" t="inlineStr">
        <is>
          <t>коэффициент по шкале</t>
        </is>
      </c>
      <c r="D31" s="17">
        <f>IF(D30&lt;0.8,0,IF(D30&lt;0.9,0.5,IF(D30&lt;1,0.5+(D30-0.9)*5,IF(D30&lt;=1.2,1+(D30-1)*2.5,1.5))))</f>
        <v/>
      </c>
      <c r="F31" s="17">
        <f>IF(F30&lt;0.8,0,IF(F30&lt;0.9,0.5,IF(F30&lt;1,0.5+(F30-0.9)*5,IF(F30&lt;=1.2,1+(F30-1)*2.5,1.5))))</f>
        <v/>
      </c>
      <c r="H31" s="17">
        <f>IF(H30&lt;0.8,0,IF(H30&lt;0.9,0.5,IF(H30&lt;1,0.5+(H30-0.9)*5,IF(H30&lt;=1.2,1+(H30-1)*2.5,1.5))))</f>
        <v/>
      </c>
    </row>
    <row r="33">
      <c r="B33" s="9" t="inlineStr">
        <is>
          <t>3. Просроченная дебиторка (чем меньше, тем лучше), ₽</t>
        </is>
      </c>
      <c r="C33" s="13" t="n">
        <v>0.15</v>
      </c>
    </row>
    <row r="34">
      <c r="B34" s="3" t="inlineStr">
        <is>
          <t>план</t>
        </is>
      </c>
      <c r="D34" s="12" t="n">
        <v>900000</v>
      </c>
      <c r="F34" s="12" t="n">
        <v>900000</v>
      </c>
      <c r="H34" s="12" t="n">
        <v>900000</v>
      </c>
    </row>
    <row r="35">
      <c r="B35" s="3" t="inlineStr">
        <is>
          <t>факт</t>
        </is>
      </c>
      <c r="D35" s="12" t="n">
        <v>990000</v>
      </c>
      <c r="F35" s="12" t="n">
        <v>855000</v>
      </c>
      <c r="H35" s="12" t="n">
        <v>810000</v>
      </c>
    </row>
    <row r="36">
      <c r="B36" s="3" t="inlineStr">
        <is>
          <t>выполнение</t>
        </is>
      </c>
      <c r="D36" s="16">
        <f>IF(D34=0,0,D35/D34)</f>
        <v/>
      </c>
      <c r="F36" s="16">
        <f>IF(F34=0,0,F35/F34)</f>
        <v/>
      </c>
      <c r="H36" s="16">
        <f>IF(H34=0,0,H35/H34)</f>
        <v/>
      </c>
    </row>
    <row r="37">
      <c r="B37" s="3" t="inlineStr">
        <is>
          <t>коэффициент по шкале</t>
        </is>
      </c>
      <c r="D37" s="17">
        <f>IF(D36&lt;0.8,0,IF(D36&lt;0.9,0.5,IF(D36&lt;1,0.5+(D36-0.9)*5,IF(D36&lt;=1.2,1+(D36-1)*2.5,1.5))))</f>
        <v/>
      </c>
      <c r="F37" s="17">
        <f>IF(F36&lt;0.8,0,IF(F36&lt;0.9,0.5,IF(F36&lt;1,0.5+(F36-0.9)*5,IF(F36&lt;=1.2,1+(F36-1)*2.5,1.5))))</f>
        <v/>
      </c>
      <c r="H37" s="17">
        <f>IF(H36&lt;0.8,0,IF(H36&lt;0.9,0.5,IF(H36&lt;1,0.5+(H36-0.9)*5,IF(H36&lt;=1.2,1+(H36-1)*2.5,1.5))))</f>
        <v/>
      </c>
    </row>
    <row r="39" ht="20" customHeight="1">
      <c r="B39" s="7" t="inlineStr">
        <is>
          <t>Итог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Итоговый коэффициент премии</t>
        </is>
      </c>
      <c r="D41" s="18">
        <f>$C$21*D25+$C$27*D31+$C$33*D37</f>
        <v/>
      </c>
      <c r="F41" s="18">
        <f>$C$21*F25+$C$27*F31+$C$33*F37</f>
        <v/>
      </c>
      <c r="H41" s="18">
        <f>$C$21*H25+$C$27*H31+$C$33*H37</f>
        <v/>
      </c>
    </row>
    <row r="42">
      <c r="B42" s="9" t="inlineStr">
        <is>
          <t>Целевая премия за период</t>
        </is>
      </c>
      <c r="D42" s="14">
        <f>ЦелеваяПремияБаза*1</f>
        <v/>
      </c>
      <c r="F42" s="14">
        <f>ЦелеваяПремияБаза*3</f>
        <v/>
      </c>
      <c r="H42" s="14">
        <f>ЦелеваяПремияБаза*12</f>
        <v/>
      </c>
    </row>
    <row r="43">
      <c r="B43" s="9" t="inlineStr">
        <is>
          <t>Начислено премии</t>
        </is>
      </c>
      <c r="D43" s="19">
        <f>D42*D41</f>
        <v/>
      </c>
      <c r="F43" s="19">
        <f>F42*F41</f>
        <v/>
      </c>
      <c r="H43" s="19">
        <f>H42*H41</f>
        <v/>
      </c>
    </row>
    <row r="45" ht="26" customHeight="1">
      <c r="B45" s="15" t="inlineStr">
        <is>
          <t>Годовая карточка не равна сумме месячных: показатели года считаются от годового плана, а не складываются из месяцев. Так и задумано — месячная премия платится за месяц, годовая подводит итог по году.</t>
        </is>
      </c>
    </row>
    <row r="47">
      <c r="B47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16:I16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19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2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4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Свод премий по команде</t>
        </is>
      </c>
    </row>
    <row r="4" ht="15" customHeight="1">
      <c r="B4" s="3" t="inlineStr">
        <is>
          <t>Выполнение по трём показателям — и сколько это стоит компании за месяц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20" t="inlineStr">
        <is>
          <t>Сотрудник</t>
        </is>
      </c>
      <c r="C7" s="21" t="inlineStr">
        <is>
          <t>Должность</t>
        </is>
      </c>
      <c r="D7" s="21" t="inlineStr">
        <is>
          <t>Вес 1</t>
        </is>
      </c>
      <c r="E7" s="21" t="inlineStr">
        <is>
          <t>Вес 2</t>
        </is>
      </c>
      <c r="F7" s="21" t="inlineStr">
        <is>
          <t>Вес 3</t>
        </is>
      </c>
      <c r="G7" s="21" t="inlineStr">
        <is>
          <t>Вып. 1</t>
        </is>
      </c>
      <c r="H7" s="21" t="inlineStr">
        <is>
          <t>Вып. 2</t>
        </is>
      </c>
      <c r="I7" s="21" t="inlineStr">
        <is>
          <t>Вып. 3</t>
        </is>
      </c>
      <c r="J7" s="21" t="inlineStr">
        <is>
          <t>Целевая премия</t>
        </is>
      </c>
      <c r="K7" s="21" t="inlineStr">
        <is>
          <t>Начислено</t>
        </is>
      </c>
    </row>
    <row r="8">
      <c r="B8" s="9" t="inlineStr">
        <is>
          <t>Иванов И. И.</t>
        </is>
      </c>
      <c r="C8" s="3" t="inlineStr">
        <is>
          <t>Менеджер по продажам</t>
        </is>
      </c>
      <c r="D8" s="13" t="n">
        <v>0.5</v>
      </c>
      <c r="E8" s="13" t="n">
        <v>0.35</v>
      </c>
      <c r="F8" s="13" t="n">
        <v>0.15</v>
      </c>
      <c r="G8" s="13" t="n">
        <v>0.95</v>
      </c>
      <c r="H8" s="13" t="n">
        <v>1.05</v>
      </c>
      <c r="I8" s="13" t="n">
        <v>1.1</v>
      </c>
      <c r="J8" s="12" t="n">
        <v>135000</v>
      </c>
      <c r="K8" s="19">
        <f>J8*(D8*IF(G8&lt;0.8,0,IF(G8&lt;0.9,0.5,IF(G8&lt;1,0.5+(G8-0.9)*5,IF(G8&lt;=1.2,1+(G8-1)*2.5,1.5))))+E8*IF(H8&lt;0.8,0,IF(H8&lt;0.9,0.5,IF(H8&lt;1,0.5+(H8-0.9)*5,IF(H8&lt;=1.2,1+(H8-1)*2.5,1.5))))+F8*IF(I8&lt;0.8,0,IF(I8&lt;0.9,0.5,IF(I8&lt;1,0.5+(I8-0.9)*5,IF(I8&lt;=1.2,1+(I8-1)*2.5,1.5)))))</f>
        <v/>
      </c>
    </row>
    <row r="9">
      <c r="B9" s="9" t="inlineStr">
        <is>
          <t>Петров П. П.</t>
        </is>
      </c>
      <c r="C9" s="3" t="inlineStr">
        <is>
          <t>Менеджер по продажам</t>
        </is>
      </c>
      <c r="D9" s="13" t="n">
        <v>0.5</v>
      </c>
      <c r="E9" s="13" t="n">
        <v>0.35</v>
      </c>
      <c r="F9" s="13" t="n">
        <v>0.15</v>
      </c>
      <c r="G9" s="13" t="n">
        <v>1.12</v>
      </c>
      <c r="H9" s="13" t="n">
        <v>1.04</v>
      </c>
      <c r="I9" s="13" t="n">
        <v>0.88</v>
      </c>
      <c r="J9" s="12" t="n">
        <v>135000</v>
      </c>
      <c r="K9" s="19">
        <f>J9*(D9*IF(G9&lt;0.8,0,IF(G9&lt;0.9,0.5,IF(G9&lt;1,0.5+(G9-0.9)*5,IF(G9&lt;=1.2,1+(G9-1)*2.5,1.5))))+E9*IF(H9&lt;0.8,0,IF(H9&lt;0.9,0.5,IF(H9&lt;1,0.5+(H9-0.9)*5,IF(H9&lt;=1.2,1+(H9-1)*2.5,1.5))))+F9*IF(I9&lt;0.8,0,IF(I9&lt;0.9,0.5,IF(I9&lt;1,0.5+(I9-0.9)*5,IF(I9&lt;=1.2,1+(I9-1)*2.5,1.5)))))</f>
        <v/>
      </c>
    </row>
    <row r="10">
      <c r="B10" s="9" t="inlineStr">
        <is>
          <t>Сидорова А. В.</t>
        </is>
      </c>
      <c r="C10" s="3" t="inlineStr">
        <is>
          <t>Руководитель отдела продаж</t>
        </is>
      </c>
      <c r="D10" s="13" t="n">
        <v>0.5</v>
      </c>
      <c r="E10" s="13" t="n">
        <v>0.3</v>
      </c>
      <c r="F10" s="13" t="n">
        <v>0.2</v>
      </c>
      <c r="G10" s="13" t="n">
        <v>1.03</v>
      </c>
      <c r="H10" s="13" t="n">
        <v>0.98</v>
      </c>
      <c r="I10" s="13" t="n">
        <v>1.15</v>
      </c>
      <c r="J10" s="12" t="n">
        <v>120000</v>
      </c>
      <c r="K10" s="19">
        <f>J10*(D10*IF(G10&lt;0.8,0,IF(G10&lt;0.9,0.5,IF(G10&lt;1,0.5+(G10-0.9)*5,IF(G10&lt;=1.2,1+(G10-1)*2.5,1.5))))+E10*IF(H10&lt;0.8,0,IF(H10&lt;0.9,0.5,IF(H10&lt;1,0.5+(H10-0.9)*5,IF(H10&lt;=1.2,1+(H10-1)*2.5,1.5))))+F10*IF(I10&lt;0.8,0,IF(I10&lt;0.9,0.5,IF(I10&lt;1,0.5+(I10-0.9)*5,IF(I10&lt;=1.2,1+(I10-1)*2.5,1.5)))))</f>
        <v/>
      </c>
    </row>
    <row r="11">
      <c r="B11" s="9" t="inlineStr">
        <is>
          <t>Кузнецов Д. А.</t>
        </is>
      </c>
      <c r="C11" s="3" t="inlineStr">
        <is>
          <t>Руководитель закупок</t>
        </is>
      </c>
      <c r="D11" s="13" t="n">
        <v>0.4</v>
      </c>
      <c r="E11" s="13" t="n">
        <v>0.3</v>
      </c>
      <c r="F11" s="13" t="n">
        <v>0.3</v>
      </c>
      <c r="G11" s="13" t="n">
        <v>0.92</v>
      </c>
      <c r="H11" s="13" t="n">
        <v>1</v>
      </c>
      <c r="I11" s="13" t="n">
        <v>0.79</v>
      </c>
      <c r="J11" s="12" t="n">
        <v>80000</v>
      </c>
      <c r="K11" s="19">
        <f>J11*(D11*IF(G11&lt;0.8,0,IF(G11&lt;0.9,0.5,IF(G11&lt;1,0.5+(G11-0.9)*5,IF(G11&lt;=1.2,1+(G11-1)*2.5,1.5))))+E11*IF(H11&lt;0.8,0,IF(H11&lt;0.9,0.5,IF(H11&lt;1,0.5+(H11-0.9)*5,IF(H11&lt;=1.2,1+(H11-1)*2.5,1.5))))+F11*IF(I11&lt;0.8,0,IF(I11&lt;0.9,0.5,IF(I11&lt;1,0.5+(I11-0.9)*5,IF(I11&lt;=1.2,1+(I11-1)*2.5,1.5)))))</f>
        <v/>
      </c>
    </row>
    <row r="12">
      <c r="B12" s="9" t="inlineStr">
        <is>
          <t>Морозова Е. С.</t>
        </is>
      </c>
      <c r="C12" s="3" t="inlineStr">
        <is>
          <t>Финансовый директор</t>
        </is>
      </c>
      <c r="D12" s="13" t="n">
        <v>0.5</v>
      </c>
      <c r="E12" s="13" t="n">
        <v>0.3</v>
      </c>
      <c r="F12" s="13" t="n">
        <v>0.2</v>
      </c>
      <c r="G12" s="13" t="n">
        <v>1.08</v>
      </c>
      <c r="H12" s="13" t="n">
        <v>1</v>
      </c>
      <c r="I12" s="13" t="n">
        <v>1</v>
      </c>
      <c r="J12" s="12" t="n">
        <v>200000</v>
      </c>
      <c r="K12" s="19">
        <f>J12*(D12*IF(G12&lt;0.8,0,IF(G12&lt;0.9,0.5,IF(G12&lt;1,0.5+(G12-0.9)*5,IF(G12&lt;=1.2,1+(G12-1)*2.5,1.5))))+E12*IF(H12&lt;0.8,0,IF(H12&lt;0.9,0.5,IF(H12&lt;1,0.5+(H12-0.9)*5,IF(H12&lt;=1.2,1+(H12-1)*2.5,1.5))))+F12*IF(I12&lt;0.8,0,IF(I12&lt;0.9,0.5,IF(I12&lt;1,0.5+(I12-0.9)*5,IF(I12&lt;=1.2,1+(I12-1)*2.5,1.5)))))</f>
        <v/>
      </c>
    </row>
    <row r="13">
      <c r="B13" s="9" t="inlineStr">
        <is>
          <t>Волков С. Н.</t>
        </is>
      </c>
      <c r="C13" s="3" t="inlineStr">
        <is>
          <t>Директор по производству</t>
        </is>
      </c>
      <c r="D13" s="13" t="n">
        <v>0.4</v>
      </c>
      <c r="E13" s="13" t="n">
        <v>0.4</v>
      </c>
      <c r="F13" s="13" t="n">
        <v>0.2</v>
      </c>
      <c r="G13" s="13" t="n">
        <v>0.86</v>
      </c>
      <c r="H13" s="13" t="n">
        <v>1.06</v>
      </c>
      <c r="I13" s="13" t="n">
        <v>1.22</v>
      </c>
      <c r="J13" s="12" t="n">
        <v>150000</v>
      </c>
      <c r="K13" s="19">
        <f>J13*(D13*IF(G13&lt;0.8,0,IF(G13&lt;0.9,0.5,IF(G13&lt;1,0.5+(G13-0.9)*5,IF(G13&lt;=1.2,1+(G13-1)*2.5,1.5))))+E13*IF(H13&lt;0.8,0,IF(H13&lt;0.9,0.5,IF(H13&lt;1,0.5+(H13-0.9)*5,IF(H13&lt;=1.2,1+(H13-1)*2.5,1.5))))+F13*IF(I13&lt;0.8,0,IF(I13&lt;0.9,0.5,IF(I13&lt;1,0.5+(I13-0.9)*5,IF(I13&lt;=1.2,1+(I13-1)*2.5,1.5)))))</f>
        <v/>
      </c>
    </row>
    <row r="14">
      <c r="B14" s="9" t="inlineStr">
        <is>
          <t>Итого за месяц</t>
        </is>
      </c>
      <c r="J14" s="19">
        <f>SUM(J8:J13)</f>
        <v/>
      </c>
      <c r="K14" s="19">
        <f>SUM(K8:K13)</f>
        <v/>
      </c>
    </row>
    <row r="15">
      <c r="B15" s="9" t="inlineStr">
        <is>
          <t>Исполнение планового фонда премий</t>
        </is>
      </c>
      <c r="K15" s="16">
        <f>ПремияКоманда/ЦелеваяКоманда</f>
        <v/>
      </c>
    </row>
    <row r="17" ht="26" customHeight="1">
      <c r="B17" s="15" t="inlineStr">
        <is>
          <t>Если фонд стабильно исполняется выше ста процентов — планы занижены, и премия перестаёт быть наградой за результат. Ниже восьмидесяти — планы недостижимы, и показатель перестаёт мотивировать.</t>
        </is>
      </c>
    </row>
    <row r="19">
      <c r="B19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17:J1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3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56" customWidth="1" min="3" max="3"/>
    <col width="18" customWidth="1" min="4" max="4"/>
    <col width="16" customWidth="1" min="5" max="5"/>
    <col width="4" customWidth="1" min="6" max="6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Шкала выполнения и показатели по должностям</t>
        </is>
      </c>
    </row>
    <row r="4" ht="15" customHeight="1">
      <c r="B4" s="3" t="inlineStr">
        <is>
          <t>Выдержка из регламента премирования по финансовым показателям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20" customHeight="1">
      <c r="B7" s="7" t="inlineStr">
        <is>
          <t>Шкала выполнения показателя</t>
        </is>
      </c>
    </row>
    <row r="8" ht="3" customHeight="1">
      <c r="B8" s="8" t="n"/>
      <c r="C8" s="8" t="n"/>
      <c r="D8" s="8" t="n"/>
      <c r="E8" s="8" t="n"/>
      <c r="F8" s="8" t="n"/>
    </row>
    <row r="9" ht="18" customHeight="1">
      <c r="B9" s="20" t="inlineStr">
        <is>
          <t>Выполнение показателя</t>
        </is>
      </c>
      <c r="C9" s="21" t="inlineStr">
        <is>
          <t>Коэффициент премии</t>
        </is>
      </c>
    </row>
    <row r="10">
      <c r="B10" s="9" t="inlineStr">
        <is>
          <t>менее 80 %</t>
        </is>
      </c>
      <c r="C10" s="3" t="inlineStr">
        <is>
          <t>0 — премия не начисляется</t>
        </is>
      </c>
    </row>
    <row r="11">
      <c r="B11" s="9" t="inlineStr">
        <is>
          <t>от 80 до 90 %</t>
        </is>
      </c>
      <c r="C11" s="3" t="inlineStr">
        <is>
          <t>0,5</t>
        </is>
      </c>
    </row>
    <row r="12">
      <c r="B12" s="9" t="inlineStr">
        <is>
          <t>от 90 до 100 %</t>
        </is>
      </c>
      <c r="C12" s="3" t="inlineStr">
        <is>
          <t>линейно от 0,5 до 1,0</t>
        </is>
      </c>
    </row>
    <row r="13">
      <c r="B13" s="9" t="inlineStr">
        <is>
          <t>от 100 до 120 %</t>
        </is>
      </c>
      <c r="C13" s="3" t="inlineStr">
        <is>
          <t>линейно от 1,0 до 1,5</t>
        </is>
      </c>
    </row>
    <row r="14">
      <c r="B14" s="9" t="inlineStr">
        <is>
          <t>свыше 120 %</t>
        </is>
      </c>
      <c r="C14" s="3" t="inlineStr">
        <is>
          <t>1,5 — ограничитель</t>
        </is>
      </c>
    </row>
    <row r="16" ht="26" customHeight="1">
      <c r="B16" s="15" t="inlineStr">
        <is>
          <t>Порог 80 % отсекает случайный результат, ограничитель 1,5 защищает от выплаты за разовую сделку или ошибку планирования.</t>
        </is>
      </c>
    </row>
    <row r="18" ht="20" customHeight="1">
      <c r="B18" s="7" t="inlineStr">
        <is>
          <t>Показатели и веса по должностям</t>
        </is>
      </c>
    </row>
    <row r="19" ht="3" customHeight="1">
      <c r="B19" s="8" t="n"/>
      <c r="C19" s="8" t="n"/>
      <c r="D19" s="8" t="n"/>
      <c r="E19" s="8" t="n"/>
      <c r="F19" s="8" t="n"/>
    </row>
    <row r="20" ht="18" customHeight="1">
      <c r="B20" s="20" t="inlineStr">
        <is>
          <t>Должность</t>
        </is>
      </c>
      <c r="C20" s="21" t="inlineStr">
        <is>
          <t>Показатели</t>
        </is>
      </c>
      <c r="D20" s="21" t="inlineStr">
        <is>
          <t>Веса</t>
        </is>
      </c>
      <c r="E20" s="21" t="inlineStr">
        <is>
          <t>Переменная часть</t>
        </is>
      </c>
    </row>
    <row r="21">
      <c r="B21" s="9" t="inlineStr">
        <is>
          <t>Менеджер по продажам</t>
        </is>
      </c>
      <c r="C21" s="3" t="inlineStr">
        <is>
          <t>маржинальная прибыль; поступление денег; просроченная дебиторка</t>
        </is>
      </c>
      <c r="D21" s="3" t="inlineStr">
        <is>
          <t>50 / 35 / 15</t>
        </is>
      </c>
      <c r="E21" s="22" t="n">
        <v>0.6</v>
      </c>
    </row>
    <row r="22">
      <c r="B22" s="9" t="inlineStr">
        <is>
          <t>Руководитель отдела продаж</t>
        </is>
      </c>
      <c r="C22" s="3" t="inlineStr">
        <is>
          <t>маржа отдела; выполнение плана; оборачиваемость дебиторки</t>
        </is>
      </c>
      <c r="D22" s="3" t="inlineStr">
        <is>
          <t>50 / 30 / 20</t>
        </is>
      </c>
      <c r="E22" s="22" t="n">
        <v>0.4</v>
      </c>
    </row>
    <row r="23">
      <c r="B23" s="9" t="inlineStr">
        <is>
          <t>Коммерческий директор</t>
        </is>
      </c>
      <c r="C23" s="3" t="inlineStr">
        <is>
          <t>маржинальная прибыль; доля рынка; дебиторка в днях</t>
        </is>
      </c>
      <c r="D23" s="3" t="inlineStr">
        <is>
          <t>55 / 25 / 20</t>
        </is>
      </c>
      <c r="E23" s="22" t="n">
        <v>0.5</v>
      </c>
    </row>
    <row r="24">
      <c r="B24" s="9" t="inlineStr">
        <is>
          <t>Руководитель закупок</t>
        </is>
      </c>
      <c r="C24" s="3" t="inlineStr">
        <is>
          <t>цена закупки к рынку; поставки в срок; оборачиваемость запаса</t>
        </is>
      </c>
      <c r="D24" s="3" t="inlineStr">
        <is>
          <t>40 / 30 / 30</t>
        </is>
      </c>
      <c r="E24" s="22" t="n">
        <v>0.4</v>
      </c>
    </row>
    <row r="25">
      <c r="B25" s="9" t="inlineStr">
        <is>
          <t>Директор по производству</t>
        </is>
      </c>
      <c r="C25" s="3" t="inlineStr">
        <is>
          <t>себестоимость единицы; выполнение плана выпуска; брак</t>
        </is>
      </c>
      <c r="D25" s="3" t="inlineStr">
        <is>
          <t>40 / 40 / 20</t>
        </is>
      </c>
      <c r="E25" s="22" t="n">
        <v>0.5</v>
      </c>
    </row>
    <row r="26">
      <c r="B26" s="9" t="inlineStr">
        <is>
          <t>Финансовый директор</t>
        </is>
      </c>
      <c r="C26" s="3" t="inlineStr">
        <is>
          <t>EBITDA группы; отсутствие кассовых разрывов; сроки закрытия</t>
        </is>
      </c>
      <c r="D26" s="3" t="inlineStr">
        <is>
          <t>50 / 30 / 20</t>
        </is>
      </c>
      <c r="E26" s="22" t="n">
        <v>0.5</v>
      </c>
    </row>
    <row r="27">
      <c r="B27" s="9" t="inlineStr">
        <is>
          <t>Генеральный директор</t>
        </is>
      </c>
      <c r="C27" s="3" t="inlineStr">
        <is>
          <t>EBITDA группы; чистый денежный поток; рентабельность капитала</t>
        </is>
      </c>
      <c r="D27" s="3" t="inlineStr">
        <is>
          <t>40 / 30 / 30</t>
        </is>
      </c>
      <c r="E27" s="22" t="n">
        <v>0.6</v>
      </c>
    </row>
    <row r="29" ht="26" customHeight="1">
      <c r="B29" s="15" t="inlineStr">
        <is>
          <t>Показателей не больше трёх: четвёртый перестают замечать. Показатель ставится только тот, на который работник влияет своими решениями.</t>
        </is>
      </c>
    </row>
    <row r="31">
      <c r="B3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29:E29"/>
    <mergeCell ref="B16:E1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