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ДебиторкаВсего">'Модель'!$D$19</definedName>
    <definedName name="РезервВсего">'Модель'!$F$19</definedName>
    <definedName name="ДебиторкаЧистая">'Модель'!$D$20</definedName>
    <definedName name="Просроченная">'Модель'!$D$26</definedName>
    <definedName name="ДоляПросроченной">'Модель'!$D$27</definedName>
    <definedName name="ДоляРезерва">'Модель'!$D$28</definedName>
    <definedName name="Безнадёжная">'Модель'!$D$29</definedName>
    <definedName name="ВыручкаГод">'Модель'!$D$34</definedName>
    <definedName name="СтоимостьДенег">'Модель'!$D$35</definedName>
    <definedName name="ДниДебиторки">'Модель'!$D$36</definedName>
    <definedName name="ЦенаДебиторки">'Модель'!$D$37</definedName>
    <definedName name="ПолныеПотери">'Модель'!$D$38</definedName>
    <definedName name="ПотериКВыручке">'Модель'!$D$39</definedName>
    <definedName name="Маржинальность">'Модель'!$D$43</definedName>
    <definedName name="ПриростПродаж">'Модель'!$D$44</definedName>
    <definedName name="ДопМаржа">'Модель'!$D$45</definedName>
    <definedName name="ДопДебиторка">'Модель'!$D$46</definedName>
    <definedName name="ЦенаДопДебиторки">'Модель'!$D$47</definedName>
    <definedName name="ЭффектОтсрочки">'Модель'!$D$48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b val="1"/>
      <color rgb="00525252"/>
      <sz val="9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4" applyAlignment="1" pivotButton="0" quotePrefix="0" xfId="0">
      <alignment horizontal="left" vertical="center"/>
    </xf>
    <xf numFmtId="0" fontId="7" fillId="0" borderId="4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/>
    </xf>
    <xf numFmtId="3" fontId="9" fillId="2" borderId="2" applyAlignment="1" pivotButton="0" quotePrefix="0" xfId="0">
      <alignment horizontal="right" vertical="center"/>
    </xf>
    <xf numFmtId="164" fontId="9" fillId="2" borderId="2" applyAlignment="1" pivotButton="0" quotePrefix="0" xfId="0">
      <alignment horizontal="right" vertical="center"/>
    </xf>
    <xf numFmtId="3" fontId="8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8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4" fontId="8" fillId="0" borderId="0" applyAlignment="1" pivotButton="0" quotePrefix="0" xfId="0">
      <alignment horizontal="right" vertical="center"/>
    </xf>
    <xf numFmtId="0" fontId="6" fillId="0" borderId="5" applyAlignment="1" pivotButton="0" quotePrefix="0" xfId="0">
      <alignment horizontal="right" vertical="center"/>
    </xf>
    <xf numFmtId="3" fontId="11" fillId="0" borderId="5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2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8" customWidth="1" min="2" max="2"/>
    <col width="4" customWidth="1" min="3" max="3"/>
    <col width="16" customWidth="1" min="4" max="4"/>
    <col width="12" customWidth="1" min="5" max="5"/>
    <col width="16" customWidth="1" min="6" max="6"/>
    <col width="14" customWidth="1" min="7" max="7"/>
    <col width="14" customWidth="1" min="8" max="8"/>
    <col width="14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Дебиторская задолженность</t>
        </is>
      </c>
    </row>
    <row r="4" ht="15" customHeight="1">
      <c r="B4" s="3" t="inlineStr">
        <is>
          <t>Старение задолженности, резерв по сомнительным долгам и стоимость отсрочки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Реестр по срокам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 ht="18" customHeight="1">
      <c r="B11" s="9" t="inlineStr">
        <is>
          <t>Группа</t>
        </is>
      </c>
      <c r="C11" s="10" t="inlineStr"/>
      <c r="D11" s="10" t="inlineStr">
        <is>
          <t>Сумма долга</t>
        </is>
      </c>
      <c r="E11" s="10" t="inlineStr">
        <is>
          <t>Ставка резерва</t>
        </is>
      </c>
      <c r="F11" s="10" t="inlineStr">
        <is>
          <t>Резерв</t>
        </is>
      </c>
    </row>
    <row r="12">
      <c r="B12" s="11" t="inlineStr">
        <is>
          <t>Текущая, срок не наступил</t>
        </is>
      </c>
      <c r="D12" s="12" t="n">
        <v>4200000</v>
      </c>
      <c r="E12" s="13" t="n">
        <v>0</v>
      </c>
      <c r="F12" s="14">
        <f>D12*E12</f>
        <v/>
      </c>
    </row>
    <row r="13">
      <c r="B13" s="11" t="inlineStr">
        <is>
          <t>Просрочка до 30 дней</t>
        </is>
      </c>
      <c r="D13" s="12" t="n">
        <v>1150000</v>
      </c>
      <c r="E13" s="13" t="n">
        <v>0.02</v>
      </c>
      <c r="F13" s="14">
        <f>D13*E13</f>
        <v/>
      </c>
    </row>
    <row r="14">
      <c r="B14" s="11" t="inlineStr">
        <is>
          <t>Просрочка 31–60 дней</t>
        </is>
      </c>
      <c r="D14" s="12" t="n">
        <v>620000</v>
      </c>
      <c r="E14" s="13" t="n">
        <v>0.1</v>
      </c>
      <c r="F14" s="14">
        <f>D14*E14</f>
        <v/>
      </c>
    </row>
    <row r="15">
      <c r="B15" s="11" t="inlineStr">
        <is>
          <t>Просрочка 61–90 дней</t>
        </is>
      </c>
      <c r="D15" s="12" t="n">
        <v>340000</v>
      </c>
      <c r="E15" s="13" t="n">
        <v>0.25</v>
      </c>
      <c r="F15" s="14">
        <f>D15*E15</f>
        <v/>
      </c>
    </row>
    <row r="16">
      <c r="B16" s="11" t="inlineStr">
        <is>
          <t>Просрочка 91–180 дней</t>
        </is>
      </c>
      <c r="D16" s="12" t="n">
        <v>210000</v>
      </c>
      <c r="E16" s="13" t="n">
        <v>0.5</v>
      </c>
      <c r="F16" s="14">
        <f>D16*E16</f>
        <v/>
      </c>
    </row>
    <row r="17">
      <c r="B17" s="11" t="inlineStr">
        <is>
          <t>Просрочка свыше 180 дней</t>
        </is>
      </c>
      <c r="D17" s="12" t="n">
        <v>180000</v>
      </c>
      <c r="E17" s="13" t="n">
        <v>1</v>
      </c>
      <c r="F17" s="14">
        <f>D17*E17</f>
        <v/>
      </c>
    </row>
    <row r="19">
      <c r="B19" s="11" t="inlineStr">
        <is>
          <t>Итого</t>
        </is>
      </c>
      <c r="D19" s="15">
        <f>SUM(D12:D17)</f>
        <v/>
      </c>
      <c r="F19" s="15">
        <f>SUM(F12:F17)</f>
        <v/>
      </c>
    </row>
    <row r="20">
      <c r="B20" s="11" t="inlineStr">
        <is>
          <t>Дебиторка за вычетом резерва</t>
        </is>
      </c>
      <c r="D20" s="15">
        <f>D19-F19</f>
        <v/>
      </c>
    </row>
    <row r="22" ht="26" customHeight="1">
      <c r="B22" s="16" t="inlineStr">
        <is>
          <t>Ставки резерва растут с возрастом долга — это стандартная практика: вероятность получить деньги падает с каждым месяцем просрочки. Долг старше полугода обычно резервируется полностью, даже если формально не списан.</t>
        </is>
      </c>
    </row>
    <row r="24" ht="20" customHeight="1">
      <c r="B24" s="7" t="inlineStr">
        <is>
          <t>Качество портфеля</t>
        </is>
      </c>
    </row>
    <row r="25" ht="3" customHeight="1">
      <c r="B25" s="8" t="n"/>
      <c r="C25" s="8" t="n"/>
      <c r="D25" s="8" t="n"/>
      <c r="E25" s="8" t="n"/>
      <c r="F25" s="8" t="n"/>
      <c r="G25" s="8" t="n"/>
      <c r="H25" s="8" t="n"/>
      <c r="I25" s="8" t="n"/>
    </row>
    <row r="26">
      <c r="B26" s="11" t="inlineStr">
        <is>
          <t>Просроченная задолженность</t>
        </is>
      </c>
      <c r="D26" s="14">
        <f>SUM(D13:D17)</f>
        <v/>
      </c>
    </row>
    <row r="27">
      <c r="B27" s="11" t="inlineStr">
        <is>
          <t>Доля просроченной</t>
        </is>
      </c>
      <c r="D27" s="17">
        <f>Просроченная/ДебиторкаВсего</f>
        <v/>
      </c>
    </row>
    <row r="28">
      <c r="B28" s="11" t="inlineStr">
        <is>
          <t>Доля резерва в портфеле</t>
        </is>
      </c>
      <c r="D28" s="17">
        <f>РезервВсего/ДебиторкаВсего</f>
        <v/>
      </c>
    </row>
    <row r="29">
      <c r="B29" s="11" t="inlineStr">
        <is>
          <t>Безнадёжная (свыше 180 дней)</t>
        </is>
      </c>
      <c r="D29" s="14">
        <f>D17</f>
        <v/>
      </c>
    </row>
    <row r="30">
      <c r="B30" s="3" t="inlineStr">
        <is>
          <t>Оценка портфеля</t>
        </is>
      </c>
      <c r="D30" s="11">
        <f>IF(ДоляПросроченной&lt;0.1,"Портфель здоровый",IF(ДоляПросроченной&lt;0.25,"Просрочка заметна — нужна работа с должниками","Портфель проблемный: четверть долгов уже не платят вовремя"))</f>
        <v/>
      </c>
    </row>
    <row r="32" ht="20" customHeight="1">
      <c r="B32" s="7" t="inlineStr">
        <is>
          <t>Цена замороженных денег</t>
        </is>
      </c>
    </row>
    <row r="33" ht="3" customHeight="1">
      <c r="B33" s="8" t="n"/>
      <c r="C33" s="8" t="n"/>
      <c r="D33" s="8" t="n"/>
      <c r="E33" s="8" t="n"/>
      <c r="F33" s="8" t="n"/>
      <c r="G33" s="8" t="n"/>
      <c r="H33" s="8" t="n"/>
      <c r="I33" s="8" t="n"/>
    </row>
    <row r="34">
      <c r="B34" s="11" t="inlineStr">
        <is>
          <t>Выручка за год</t>
        </is>
      </c>
      <c r="C34" s="18" t="inlineStr">
        <is>
          <t>₽</t>
        </is>
      </c>
      <c r="D34" s="12" t="n">
        <v>48000000</v>
      </c>
    </row>
    <row r="35">
      <c r="B35" s="11" t="inlineStr">
        <is>
          <t>Стоимость денег компании, годовых</t>
        </is>
      </c>
      <c r="C35" s="18" t="inlineStr">
        <is>
          <t>%</t>
        </is>
      </c>
      <c r="D35" s="13" t="n">
        <v>0.24</v>
      </c>
    </row>
    <row r="36">
      <c r="B36" s="11" t="inlineStr">
        <is>
          <t>Оборачиваемость дебиторки, дней</t>
        </is>
      </c>
      <c r="D36" s="19">
        <f>ДебиторкаВсего/ВыручкаГод*365</f>
        <v/>
      </c>
    </row>
    <row r="37">
      <c r="B37" s="11" t="inlineStr">
        <is>
          <t>Стоимость денег в дебиторке за год</t>
        </is>
      </c>
      <c r="D37" s="14">
        <f>ДебиторкаВсего*СтоимостьДенег</f>
        <v/>
      </c>
    </row>
    <row r="38">
      <c r="B38" s="11" t="inlineStr">
        <is>
          <t>Потери от резерва и стоимости денег</t>
        </is>
      </c>
      <c r="D38" s="14">
        <f>ЦенаДебиторки+РезервВсего</f>
        <v/>
      </c>
    </row>
    <row r="39">
      <c r="B39" s="11" t="inlineStr">
        <is>
          <t>Потери в процентах от выручки</t>
        </is>
      </c>
      <c r="D39" s="17">
        <f>ПолныеПотери/ВыручкаГод</f>
        <v/>
      </c>
    </row>
    <row r="41" ht="20" customHeight="1">
      <c r="B41" s="7" t="inlineStr">
        <is>
          <t>Окупается ли отсрочка</t>
        </is>
      </c>
    </row>
    <row r="42" ht="3" customHeight="1"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B43" s="11" t="inlineStr">
        <is>
          <t>Маржинальность продаж</t>
        </is>
      </c>
      <c r="C43" s="18" t="inlineStr">
        <is>
          <t>%</t>
        </is>
      </c>
      <c r="D43" s="13" t="n">
        <v>0.28</v>
      </c>
    </row>
    <row r="44">
      <c r="B44" s="11" t="inlineStr">
        <is>
          <t>Прирост продаж благодаря отсрочке</t>
        </is>
      </c>
      <c r="C44" s="18" t="inlineStr">
        <is>
          <t>%</t>
        </is>
      </c>
      <c r="D44" s="13" t="n">
        <v>0.15</v>
      </c>
    </row>
    <row r="45">
      <c r="B45" s="11" t="inlineStr">
        <is>
          <t>Дополнительная маржа от прироста</t>
        </is>
      </c>
      <c r="D45" s="14">
        <f>ВыручкаГод*ПриростПродаж*Маржинальность</f>
        <v/>
      </c>
    </row>
    <row r="46">
      <c r="B46" s="11" t="inlineStr">
        <is>
          <t>Дополнительная дебиторка от прироста</t>
        </is>
      </c>
      <c r="D46" s="14">
        <f>ДебиторкаВсего*ПриростПродаж</f>
        <v/>
      </c>
    </row>
    <row r="47">
      <c r="B47" s="11" t="inlineStr">
        <is>
          <t>Стоимость дополнительной дебиторки</t>
        </is>
      </c>
      <c r="D47" s="14">
        <f>ДопДебиторка*СтоимостьДенег+ДопДебиторка*ДоляРезерва</f>
        <v/>
      </c>
    </row>
    <row r="48" ht="22" customHeight="1">
      <c r="C48" s="20" t="inlineStr">
        <is>
          <t>Чистый эффект отсрочки</t>
        </is>
      </c>
      <c r="D48" s="21">
        <f>ДопМаржа-ЦенаДопДебиторки</f>
        <v/>
      </c>
    </row>
    <row r="49">
      <c r="B49" s="3" t="inlineStr">
        <is>
          <t>Вывод</t>
        </is>
      </c>
      <c r="D49" s="11">
        <f>IF(ЭффектОтсрочки&gt;0,"Отсрочка окупается приростом продаж","Отсрочка не окупается: прирост продаж не покрывает стоимость денег и потерь")</f>
        <v/>
      </c>
    </row>
    <row r="50" ht="38" customHeight="1">
      <c r="B50" s="16" t="inlineStr">
        <is>
          <t>Отсрочка — это товарный кредит покупателю, и стоит он ровно столько, сколько стоят замороженные деньги плюс доля тех, кто не заплатит. Продавать больше ценой отсрочки имеет смысл, только если маржа перекрывает и то и другое.</t>
        </is>
      </c>
    </row>
    <row r="52">
      <c r="B52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22:I22"/>
    <mergeCell ref="B50:I50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