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ПорогA">'Модель'!$D$9</definedName>
    <definedName name="ПорогB">'Модель'!$D$10</definedName>
    <definedName name="ПорогX">'Модель'!$D$11</definedName>
    <definedName name="ПорогY">'Модель'!$D$12</definedName>
    <definedName name="ПозицийВсего">'Модель'!$D$33</definedName>
    <definedName name="ВыручкаВсего">'Модель'!$D$34</definedName>
    <definedName name="ПозицийA">'Модель'!$D$35</definedName>
    <definedName name="ВыручкаA">'Модель'!$D$36</definedName>
    <definedName name="ДоляПозицийA">'Модель'!$D$37</definedName>
    <definedName name="ДоляВыручкиA">'Модель'!$D$38</definedName>
    <definedName name="ПозицийC">'Модель'!$D$39</definedName>
    <definedName name="ВыручкаC">'Модель'!$D$40</definedName>
    <definedName name="ПозицийAX">'Модель'!$D$41</definedName>
    <definedName name="ПозицийCZ">'Модель'!$D$42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525252"/>
      <sz val="9"/>
    </font>
    <font>
      <name val="Segoe UI"/>
      <b val="1"/>
      <color rgb="00161616"/>
      <sz val="11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161616"/>
      </bottom>
    </border>
    <border>
      <bottom style="thin">
        <color rgb="00E0E0E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164" fontId="7" fillId="2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left" vertical="center"/>
    </xf>
    <xf numFmtId="0" fontId="8" fillId="0" borderId="3" applyAlignment="1" pivotButton="0" quotePrefix="0" xfId="0">
      <alignment horizontal="center" vertical="center"/>
    </xf>
    <xf numFmtId="3" fontId="7" fillId="2" borderId="2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49" fontId="6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  <xf numFmtId="0" fontId="0" fillId="0" borderId="4" pivotButton="0" quotePrefix="0" xfId="0"/>
    <xf numFmtId="3" fontId="6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S46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3" customWidth="1" min="3" max="3"/>
    <col width="14" customWidth="1" min="4" max="4"/>
    <col width="3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12" customWidth="1" min="12" max="12"/>
    <col width="8" customWidth="1" min="13" max="13"/>
    <col width="10" customWidth="1" min="14" max="14"/>
    <col width="8" customWidth="1" min="15" max="15"/>
    <col width="9" customWidth="1" min="16" max="16"/>
    <col width="38" customWidth="1" min="17" max="17"/>
    <col width="4" customWidth="1" min="18" max="18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ABC- и XYZ-анализ</t>
        </is>
      </c>
    </row>
    <row r="4" ht="15" customHeight="1">
      <c r="B4" s="3" t="inlineStr">
        <is>
          <t>Группировка номенклатуры по вкладу в выручку и стабильности спроса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>
      <c r="B9" s="7" t="inlineStr">
        <is>
          <t>Порог группы A, доля выручки</t>
        </is>
      </c>
      <c r="C9" s="8" t="inlineStr">
        <is>
          <t>%</t>
        </is>
      </c>
      <c r="D9" s="9" t="n">
        <v>0.8</v>
      </c>
    </row>
    <row r="10">
      <c r="B10" s="7" t="inlineStr">
        <is>
          <t>Порог группы B, доля выручки</t>
        </is>
      </c>
      <c r="C10" s="8" t="inlineStr">
        <is>
          <t>%</t>
        </is>
      </c>
      <c r="D10" s="9" t="n">
        <v>0.95</v>
      </c>
    </row>
    <row r="11">
      <c r="B11" s="7" t="inlineStr">
        <is>
          <t>Порог группы X, коэффициент вариации</t>
        </is>
      </c>
      <c r="C11" s="8" t="inlineStr">
        <is>
          <t>%</t>
        </is>
      </c>
      <c r="D11" s="9" t="n">
        <v>0.1</v>
      </c>
    </row>
    <row r="12">
      <c r="B12" s="7" t="inlineStr">
        <is>
          <t>Порог группы Y, коэффициент вариации</t>
        </is>
      </c>
      <c r="C12" s="8" t="inlineStr">
        <is>
          <t>%</t>
        </is>
      </c>
      <c r="D12" s="9" t="n">
        <v>0.25</v>
      </c>
    </row>
    <row r="13" ht="26" customHeight="1">
      <c r="B13" s="10" t="inlineStr">
        <is>
          <t>Пороги 80 / 95 и 10 / 25 — общепринятые. Для узкой номенклатуры границу A часто опускают до 70 %, для широкой поднимают.</t>
        </is>
      </c>
    </row>
    <row r="15" ht="38" customHeight="1">
      <c r="B15" s="10" t="inlineStr">
        <is>
          <t>В таблице ниже: «Выручка» — за весь разбираемый период; «Мес. 1»…«Мес. 6» — продажи по месяцам в натуральном выражении (штуки, тонны, часы). Помесячные данные нужны только для XYZ: по ним считается коэффициент вариации, то есть насколько ровно расходится позиция. На группу ABC они не влияют.</t>
        </is>
      </c>
    </row>
    <row r="17" ht="18" customHeight="1">
      <c r="B17" s="11" t="inlineStr">
        <is>
          <t>Позиция</t>
        </is>
      </c>
      <c r="C17" s="12" t="inlineStr"/>
      <c r="D17" s="12" t="inlineStr">
        <is>
          <t>Выручка</t>
        </is>
      </c>
      <c r="E17" s="12" t="inlineStr"/>
      <c r="F17" s="12" t="inlineStr">
        <is>
          <t>Мес. 1</t>
        </is>
      </c>
      <c r="G17" s="12" t="inlineStr">
        <is>
          <t>Мес. 2</t>
        </is>
      </c>
      <c r="H17" s="12" t="inlineStr">
        <is>
          <t>Мес. 3</t>
        </is>
      </c>
      <c r="I17" s="12" t="inlineStr">
        <is>
          <t>Мес. 4</t>
        </is>
      </c>
      <c r="J17" s="12" t="inlineStr">
        <is>
          <t>Мес. 5</t>
        </is>
      </c>
      <c r="K17" s="12" t="inlineStr">
        <is>
          <t>Мес. 6</t>
        </is>
      </c>
      <c r="L17" s="12" t="inlineStr">
        <is>
          <t>Накопл. доля</t>
        </is>
      </c>
      <c r="M17" s="12" t="inlineStr">
        <is>
          <t>ABC</t>
        </is>
      </c>
      <c r="N17" s="12" t="inlineStr">
        <is>
          <t>Вариация</t>
        </is>
      </c>
      <c r="O17" s="12" t="inlineStr">
        <is>
          <t>XYZ</t>
        </is>
      </c>
      <c r="P17" s="12" t="inlineStr">
        <is>
          <t>Группа</t>
        </is>
      </c>
      <c r="Q17" s="12" t="inlineStr">
        <is>
          <t>Политика</t>
        </is>
      </c>
    </row>
    <row r="18">
      <c r="B18" s="7" t="inlineStr">
        <is>
          <t>Товар А-1</t>
        </is>
      </c>
      <c r="D18" s="13" t="n">
        <v>4200000</v>
      </c>
      <c r="F18" s="13" t="n">
        <v>340</v>
      </c>
      <c r="G18" s="13" t="n">
        <v>360</v>
      </c>
      <c r="H18" s="13" t="n">
        <v>355</v>
      </c>
      <c r="I18" s="13" t="n">
        <v>345</v>
      </c>
      <c r="J18" s="13" t="n">
        <v>350</v>
      </c>
      <c r="K18" s="13" t="n">
        <v>358</v>
      </c>
      <c r="L18" s="14">
        <f>SUM($D$18:D18)/SUM($D$18:$D$29)</f>
        <v/>
      </c>
      <c r="M18" s="15">
        <f>IF(L18&lt;=ПорогA,"A",IF(L18&lt;=ПорогB,"B","C"))</f>
        <v/>
      </c>
      <c r="N18" s="14">
        <f>IF(AVERAGE(F18:K18)=0,0,STDEV(F18:K18)/AVERAGE(F18:K18))</f>
        <v/>
      </c>
      <c r="O18" s="15">
        <f>IF(N18&lt;=ПорогX,"X",IF(N18&lt;=ПорогY,"Y","Z"))</f>
        <v/>
      </c>
      <c r="P18" s="15">
        <f>M18&amp;O18</f>
        <v/>
      </c>
      <c r="Q18" s="15">
        <f>IF(M18="A",IF(O18="X","Держать всегда, следить ежедневно",IF(O18="Y","Держать с запасом на колебания","Работать под заказ, но не терять")),IF(M18="B",IF(O18="X","Обычный запас по формуле","Умеренный запас, проверять раз в месяц"),IF(O18="X","Минимальный запас","Возить под заказ, запас не держать")))</f>
        <v/>
      </c>
    </row>
    <row r="19">
      <c r="B19" s="7" t="inlineStr">
        <is>
          <t>Товар А-2</t>
        </is>
      </c>
      <c r="D19" s="13" t="n">
        <v>3100000</v>
      </c>
      <c r="F19" s="13" t="n">
        <v>210</v>
      </c>
      <c r="G19" s="13" t="n">
        <v>190</v>
      </c>
      <c r="H19" s="13" t="n">
        <v>260</v>
      </c>
      <c r="I19" s="13" t="n">
        <v>180</v>
      </c>
      <c r="J19" s="13" t="n">
        <v>240</v>
      </c>
      <c r="K19" s="13" t="n">
        <v>200</v>
      </c>
      <c r="L19" s="14">
        <f>SUM($D$18:D19)/SUM($D$18:$D$29)</f>
        <v/>
      </c>
      <c r="M19" s="15">
        <f>IF(L19&lt;=ПорогA,"A",IF(L19&lt;=ПорогB,"B","C"))</f>
        <v/>
      </c>
      <c r="N19" s="14">
        <f>IF(AVERAGE(F19:K19)=0,0,STDEV(F19:K19)/AVERAGE(F19:K19))</f>
        <v/>
      </c>
      <c r="O19" s="15">
        <f>IF(N19&lt;=ПорогX,"X",IF(N19&lt;=ПорогY,"Y","Z"))</f>
        <v/>
      </c>
      <c r="P19" s="15">
        <f>M19&amp;O19</f>
        <v/>
      </c>
      <c r="Q19" s="15">
        <f>IF(M19="A",IF(O19="X","Держать всегда, следить ежедневно",IF(O19="Y","Держать с запасом на колебания","Работать под заказ, но не терять")),IF(M19="B",IF(O19="X","Обычный запас по формуле","Умеренный запас, проверять раз в месяц"),IF(O19="X","Минимальный запас","Возить под заказ, запас не держать")))</f>
        <v/>
      </c>
    </row>
    <row r="20">
      <c r="B20" s="7" t="inlineStr">
        <is>
          <t>Товар Б-1</t>
        </is>
      </c>
      <c r="D20" s="13" t="n">
        <v>1850000</v>
      </c>
      <c r="F20" s="13" t="n">
        <v>95</v>
      </c>
      <c r="G20" s="13" t="n">
        <v>140</v>
      </c>
      <c r="H20" s="13" t="n">
        <v>60</v>
      </c>
      <c r="I20" s="13" t="n">
        <v>180</v>
      </c>
      <c r="J20" s="13" t="n">
        <v>40</v>
      </c>
      <c r="K20" s="13" t="n">
        <v>120</v>
      </c>
      <c r="L20" s="14">
        <f>SUM($D$18:D20)/SUM($D$18:$D$29)</f>
        <v/>
      </c>
      <c r="M20" s="15">
        <f>IF(L20&lt;=ПорогA,"A",IF(L20&lt;=ПорогB,"B","C"))</f>
        <v/>
      </c>
      <c r="N20" s="14">
        <f>IF(AVERAGE(F20:K20)=0,0,STDEV(F20:K20)/AVERAGE(F20:K20))</f>
        <v/>
      </c>
      <c r="O20" s="15">
        <f>IF(N20&lt;=ПорогX,"X",IF(N20&lt;=ПорогY,"Y","Z"))</f>
        <v/>
      </c>
      <c r="P20" s="15">
        <f>M20&amp;O20</f>
        <v/>
      </c>
      <c r="Q20" s="15">
        <f>IF(M20="A",IF(O20="X","Держать всегда, следить ежедневно",IF(O20="Y","Держать с запасом на колебания","Работать под заказ, но не терять")),IF(M20="B",IF(O20="X","Обычный запас по формуле","Умеренный запас, проверять раз в месяц"),IF(O20="X","Минимальный запас","Возить под заказ, запас не держать")))</f>
        <v/>
      </c>
    </row>
    <row r="21">
      <c r="B21" s="7" t="inlineStr">
        <is>
          <t>Товар Б-2</t>
        </is>
      </c>
      <c r="D21" s="13" t="n">
        <v>1420000</v>
      </c>
      <c r="F21" s="13" t="n">
        <v>88</v>
      </c>
      <c r="G21" s="13" t="n">
        <v>92</v>
      </c>
      <c r="H21" s="13" t="n">
        <v>90</v>
      </c>
      <c r="I21" s="13" t="n">
        <v>86</v>
      </c>
      <c r="J21" s="13" t="n">
        <v>94</v>
      </c>
      <c r="K21" s="13" t="n">
        <v>90</v>
      </c>
      <c r="L21" s="14">
        <f>SUM($D$18:D21)/SUM($D$18:$D$29)</f>
        <v/>
      </c>
      <c r="M21" s="15">
        <f>IF(L21&lt;=ПорогA,"A",IF(L21&lt;=ПорогB,"B","C"))</f>
        <v/>
      </c>
      <c r="N21" s="14">
        <f>IF(AVERAGE(F21:K21)=0,0,STDEV(F21:K21)/AVERAGE(F21:K21))</f>
        <v/>
      </c>
      <c r="O21" s="15">
        <f>IF(N21&lt;=ПорогX,"X",IF(N21&lt;=ПорогY,"Y","Z"))</f>
        <v/>
      </c>
      <c r="P21" s="15">
        <f>M21&amp;O21</f>
        <v/>
      </c>
      <c r="Q21" s="15">
        <f>IF(M21="A",IF(O21="X","Держать всегда, следить ежедневно",IF(O21="Y","Держать с запасом на колебания","Работать под заказ, но не терять")),IF(M21="B",IF(O21="X","Обычный запас по формуле","Умеренный запас, проверять раз в месяц"),IF(O21="X","Минимальный запас","Возить под заказ, запас не держать")))</f>
        <v/>
      </c>
    </row>
    <row r="22">
      <c r="B22" s="7" t="inlineStr">
        <is>
          <t>Товар Б-3</t>
        </is>
      </c>
      <c r="D22" s="13" t="n">
        <v>980000</v>
      </c>
      <c r="F22" s="13" t="n">
        <v>30</v>
      </c>
      <c r="G22" s="13" t="n">
        <v>120</v>
      </c>
      <c r="H22" s="13" t="n">
        <v>15</v>
      </c>
      <c r="I22" s="13" t="n">
        <v>200</v>
      </c>
      <c r="J22" s="13" t="n">
        <v>45</v>
      </c>
      <c r="K22" s="13" t="n">
        <v>90</v>
      </c>
      <c r="L22" s="14">
        <f>SUM($D$18:D22)/SUM($D$18:$D$29)</f>
        <v/>
      </c>
      <c r="M22" s="15">
        <f>IF(L22&lt;=ПорогA,"A",IF(L22&lt;=ПорогB,"B","C"))</f>
        <v/>
      </c>
      <c r="N22" s="14">
        <f>IF(AVERAGE(F22:K22)=0,0,STDEV(F22:K22)/AVERAGE(F22:K22))</f>
        <v/>
      </c>
      <c r="O22" s="15">
        <f>IF(N22&lt;=ПорогX,"X",IF(N22&lt;=ПорогY,"Y","Z"))</f>
        <v/>
      </c>
      <c r="P22" s="15">
        <f>M22&amp;O22</f>
        <v/>
      </c>
      <c r="Q22" s="15">
        <f>IF(M22="A",IF(O22="X","Держать всегда, следить ежедневно",IF(O22="Y","Держать с запасом на колебания","Работать под заказ, но не терять")),IF(M22="B",IF(O22="X","Обычный запас по формуле","Умеренный запас, проверять раз в месяц"),IF(O22="X","Минимальный запас","Возить под заказ, запас не держать")))</f>
        <v/>
      </c>
    </row>
    <row r="23">
      <c r="B23" s="7" t="inlineStr">
        <is>
          <t>Товар В-1</t>
        </is>
      </c>
      <c r="D23" s="13" t="n">
        <v>640000</v>
      </c>
      <c r="F23" s="13" t="n">
        <v>22</v>
      </c>
      <c r="G23" s="13" t="n">
        <v>24</v>
      </c>
      <c r="H23" s="13" t="n">
        <v>21</v>
      </c>
      <c r="I23" s="13" t="n">
        <v>25</v>
      </c>
      <c r="J23" s="13" t="n">
        <v>23</v>
      </c>
      <c r="K23" s="13" t="n">
        <v>22</v>
      </c>
      <c r="L23" s="14">
        <f>SUM($D$18:D23)/SUM($D$18:$D$29)</f>
        <v/>
      </c>
      <c r="M23" s="15">
        <f>IF(L23&lt;=ПорогA,"A",IF(L23&lt;=ПорогB,"B","C"))</f>
        <v/>
      </c>
      <c r="N23" s="14">
        <f>IF(AVERAGE(F23:K23)=0,0,STDEV(F23:K23)/AVERAGE(F23:K23))</f>
        <v/>
      </c>
      <c r="O23" s="15">
        <f>IF(N23&lt;=ПорогX,"X",IF(N23&lt;=ПорогY,"Y","Z"))</f>
        <v/>
      </c>
      <c r="P23" s="15">
        <f>M23&amp;O23</f>
        <v/>
      </c>
      <c r="Q23" s="15">
        <f>IF(M23="A",IF(O23="X","Держать всегда, следить ежедневно",IF(O23="Y","Держать с запасом на колебания","Работать под заказ, но не терять")),IF(M23="B",IF(O23="X","Обычный запас по формуле","Умеренный запас, проверять раз в месяц"),IF(O23="X","Минимальный запас","Возить под заказ, запас не держать")))</f>
        <v/>
      </c>
    </row>
    <row r="24">
      <c r="B24" s="7" t="inlineStr">
        <is>
          <t>Товар В-2</t>
        </is>
      </c>
      <c r="D24" s="13" t="n">
        <v>520000</v>
      </c>
      <c r="F24" s="13" t="n">
        <v>8</v>
      </c>
      <c r="G24" s="13" t="n">
        <v>40</v>
      </c>
      <c r="H24" s="13" t="n">
        <v>5</v>
      </c>
      <c r="I24" s="13" t="n">
        <v>60</v>
      </c>
      <c r="J24" s="13" t="n">
        <v>12</v>
      </c>
      <c r="K24" s="13" t="n">
        <v>30</v>
      </c>
      <c r="L24" s="14">
        <f>SUM($D$18:D24)/SUM($D$18:$D$29)</f>
        <v/>
      </c>
      <c r="M24" s="15">
        <f>IF(L24&lt;=ПорогA,"A",IF(L24&lt;=ПорогB,"B","C"))</f>
        <v/>
      </c>
      <c r="N24" s="14">
        <f>IF(AVERAGE(F24:K24)=0,0,STDEV(F24:K24)/AVERAGE(F24:K24))</f>
        <v/>
      </c>
      <c r="O24" s="15">
        <f>IF(N24&lt;=ПорогX,"X",IF(N24&lt;=ПорогY,"Y","Z"))</f>
        <v/>
      </c>
      <c r="P24" s="15">
        <f>M24&amp;O24</f>
        <v/>
      </c>
      <c r="Q24" s="15">
        <f>IF(M24="A",IF(O24="X","Держать всегда, следить ежедневно",IF(O24="Y","Держать с запасом на колебания","Работать под заказ, но не терять")),IF(M24="B",IF(O24="X","Обычный запас по формуле","Умеренный запас, проверять раз в месяц"),IF(O24="X","Минимальный запас","Возить под заказ, запас не держать")))</f>
        <v/>
      </c>
    </row>
    <row r="25">
      <c r="B25" s="7" t="inlineStr">
        <is>
          <t>Товар В-3</t>
        </is>
      </c>
      <c r="D25" s="13" t="n">
        <v>410000</v>
      </c>
      <c r="F25" s="13" t="n">
        <v>15</v>
      </c>
      <c r="G25" s="13" t="n">
        <v>16</v>
      </c>
      <c r="H25" s="13" t="n">
        <v>14</v>
      </c>
      <c r="I25" s="13" t="n">
        <v>15</v>
      </c>
      <c r="J25" s="13" t="n">
        <v>17</v>
      </c>
      <c r="K25" s="13" t="n">
        <v>15</v>
      </c>
      <c r="L25" s="14">
        <f>SUM($D$18:D25)/SUM($D$18:$D$29)</f>
        <v/>
      </c>
      <c r="M25" s="15">
        <f>IF(L25&lt;=ПорогA,"A",IF(L25&lt;=ПорогB,"B","C"))</f>
        <v/>
      </c>
      <c r="N25" s="14">
        <f>IF(AVERAGE(F25:K25)=0,0,STDEV(F25:K25)/AVERAGE(F25:K25))</f>
        <v/>
      </c>
      <c r="O25" s="15">
        <f>IF(N25&lt;=ПорогX,"X",IF(N25&lt;=ПорогY,"Y","Z"))</f>
        <v/>
      </c>
      <c r="P25" s="15">
        <f>M25&amp;O25</f>
        <v/>
      </c>
      <c r="Q25" s="15">
        <f>IF(M25="A",IF(O25="X","Держать всегда, следить ежедневно",IF(O25="Y","Держать с запасом на колебания","Работать под заказ, но не терять")),IF(M25="B",IF(O25="X","Обычный запас по формуле","Умеренный запас, проверять раз в месяц"),IF(O25="X","Минимальный запас","Возить под заказ, запас не держать")))</f>
        <v/>
      </c>
    </row>
    <row r="26">
      <c r="B26" s="7" t="inlineStr">
        <is>
          <t>Товар В-4</t>
        </is>
      </c>
      <c r="D26" s="13" t="n">
        <v>330000</v>
      </c>
      <c r="F26" s="13" t="n">
        <v>2</v>
      </c>
      <c r="G26" s="13" t="n">
        <v>30</v>
      </c>
      <c r="H26" s="13" t="n">
        <v>0</v>
      </c>
      <c r="I26" s="13" t="n">
        <v>45</v>
      </c>
      <c r="J26" s="13" t="n">
        <v>5</v>
      </c>
      <c r="K26" s="13" t="n">
        <v>18</v>
      </c>
      <c r="L26" s="14">
        <f>SUM($D$18:D26)/SUM($D$18:$D$29)</f>
        <v/>
      </c>
      <c r="M26" s="15">
        <f>IF(L26&lt;=ПорогA,"A",IF(L26&lt;=ПорогB,"B","C"))</f>
        <v/>
      </c>
      <c r="N26" s="14">
        <f>IF(AVERAGE(F26:K26)=0,0,STDEV(F26:K26)/AVERAGE(F26:K26))</f>
        <v/>
      </c>
      <c r="O26" s="15">
        <f>IF(N26&lt;=ПорогX,"X",IF(N26&lt;=ПорогY,"Y","Z"))</f>
        <v/>
      </c>
      <c r="P26" s="15">
        <f>M26&amp;O26</f>
        <v/>
      </c>
      <c r="Q26" s="15">
        <f>IF(M26="A",IF(O26="X","Держать всегда, следить ежедневно",IF(O26="Y","Держать с запасом на колебания","Работать под заказ, но не терять")),IF(M26="B",IF(O26="X","Обычный запас по формуле","Умеренный запас, проверять раз в месяц"),IF(O26="X","Минимальный запас","Возить под заказ, запас не держать")))</f>
        <v/>
      </c>
    </row>
    <row r="27">
      <c r="B27" s="7" t="inlineStr">
        <is>
          <t>Товар Г-1</t>
        </is>
      </c>
      <c r="D27" s="13" t="n">
        <v>240000</v>
      </c>
      <c r="F27" s="13" t="n">
        <v>9</v>
      </c>
      <c r="G27" s="13" t="n">
        <v>10</v>
      </c>
      <c r="H27" s="13" t="n">
        <v>9</v>
      </c>
      <c r="I27" s="13" t="n">
        <v>11</v>
      </c>
      <c r="J27" s="13" t="n">
        <v>10</v>
      </c>
      <c r="K27" s="13" t="n">
        <v>9</v>
      </c>
      <c r="L27" s="14">
        <f>SUM($D$18:D27)/SUM($D$18:$D$29)</f>
        <v/>
      </c>
      <c r="M27" s="15">
        <f>IF(L27&lt;=ПорогA,"A",IF(L27&lt;=ПорогB,"B","C"))</f>
        <v/>
      </c>
      <c r="N27" s="14">
        <f>IF(AVERAGE(F27:K27)=0,0,STDEV(F27:K27)/AVERAGE(F27:K27))</f>
        <v/>
      </c>
      <c r="O27" s="15">
        <f>IF(N27&lt;=ПорогX,"X",IF(N27&lt;=ПорогY,"Y","Z"))</f>
        <v/>
      </c>
      <c r="P27" s="15">
        <f>M27&amp;O27</f>
        <v/>
      </c>
      <c r="Q27" s="15">
        <f>IF(M27="A",IF(O27="X","Держать всегда, следить ежедневно",IF(O27="Y","Держать с запасом на колебания","Работать под заказ, но не терять")),IF(M27="B",IF(O27="X","Обычный запас по формуле","Умеренный запас, проверять раз в месяц"),IF(O27="X","Минимальный запас","Возить под заказ, запас не держать")))</f>
        <v/>
      </c>
    </row>
    <row r="28">
      <c r="B28" s="7" t="inlineStr">
        <is>
          <t>Товар Г-2</t>
        </is>
      </c>
      <c r="D28" s="13" t="n">
        <v>160000</v>
      </c>
      <c r="F28" s="13" t="n">
        <v>1</v>
      </c>
      <c r="G28" s="13" t="n">
        <v>12</v>
      </c>
      <c r="H28" s="13" t="n">
        <v>0</v>
      </c>
      <c r="I28" s="13" t="n">
        <v>20</v>
      </c>
      <c r="J28" s="13" t="n">
        <v>3</v>
      </c>
      <c r="K28" s="13" t="n">
        <v>8</v>
      </c>
      <c r="L28" s="14">
        <f>SUM($D$18:D28)/SUM($D$18:$D$29)</f>
        <v/>
      </c>
      <c r="M28" s="15">
        <f>IF(L28&lt;=ПорогA,"A",IF(L28&lt;=ПорогB,"B","C"))</f>
        <v/>
      </c>
      <c r="N28" s="14">
        <f>IF(AVERAGE(F28:K28)=0,0,STDEV(F28:K28)/AVERAGE(F28:K28))</f>
        <v/>
      </c>
      <c r="O28" s="15">
        <f>IF(N28&lt;=ПорогX,"X",IF(N28&lt;=ПорогY,"Y","Z"))</f>
        <v/>
      </c>
      <c r="P28" s="15">
        <f>M28&amp;O28</f>
        <v/>
      </c>
      <c r="Q28" s="15">
        <f>IF(M28="A",IF(O28="X","Держать всегда, следить ежедневно",IF(O28="Y","Держать с запасом на колебания","Работать под заказ, но не терять")),IF(M28="B",IF(O28="X","Обычный запас по формуле","Умеренный запас, проверять раз в месяц"),IF(O28="X","Минимальный запас","Возить под заказ, запас не держать")))</f>
        <v/>
      </c>
    </row>
    <row r="29">
      <c r="B29" s="7" t="inlineStr">
        <is>
          <t>Товар Г-3</t>
        </is>
      </c>
      <c r="D29" s="13" t="n">
        <v>90000</v>
      </c>
      <c r="F29" s="13" t="n">
        <v>4</v>
      </c>
      <c r="G29" s="13" t="n">
        <v>5</v>
      </c>
      <c r="H29" s="13" t="n">
        <v>4</v>
      </c>
      <c r="I29" s="13" t="n">
        <v>5</v>
      </c>
      <c r="J29" s="13" t="n">
        <v>4</v>
      </c>
      <c r="K29" s="13" t="n">
        <v>5</v>
      </c>
      <c r="L29" s="14">
        <f>SUM($D$18:D29)/SUM($D$18:$D$29)</f>
        <v/>
      </c>
      <c r="M29" s="15">
        <f>IF(L29&lt;=ПорогA,"A",IF(L29&lt;=ПорогB,"B","C"))</f>
        <v/>
      </c>
      <c r="N29" s="14">
        <f>IF(AVERAGE(F29:K29)=0,0,STDEV(F29:K29)/AVERAGE(F29:K29))</f>
        <v/>
      </c>
      <c r="O29" s="15">
        <f>IF(N29&lt;=ПорогX,"X",IF(N29&lt;=ПорогY,"Y","Z"))</f>
        <v/>
      </c>
      <c r="P29" s="15">
        <f>M29&amp;O29</f>
        <v/>
      </c>
      <c r="Q29" s="15">
        <f>IF(M29="A",IF(O29="X","Держать всегда, следить ежедневно",IF(O29="Y","Держать с запасом на колебания","Работать под заказ, но не терять")),IF(M29="B",IF(O29="X","Обычный запас по формуле","Умеренный запас, проверять раз в месяц"),IF(O29="X","Минимальный запас","Возить под заказ, запас не держать")))</f>
        <v/>
      </c>
    </row>
    <row r="31" ht="20" customHeight="1">
      <c r="B31" s="16" t="inlineStr">
        <is>
          <t>Сводка</t>
        </is>
      </c>
    </row>
    <row r="32" ht="3" customHeight="1">
      <c r="B32" s="17" t="n"/>
      <c r="C32" s="17" t="n"/>
      <c r="D32" s="17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</row>
    <row r="33">
      <c r="B33" s="7" t="inlineStr">
        <is>
          <t>Позиций всего</t>
        </is>
      </c>
      <c r="D33" s="18">
        <f>COUNT($D$18:$D$29)</f>
        <v/>
      </c>
    </row>
    <row r="34">
      <c r="B34" s="7" t="inlineStr">
        <is>
          <t>Выручка всего</t>
        </is>
      </c>
      <c r="D34" s="18">
        <f>SUM($D$18:$D$29)</f>
        <v/>
      </c>
    </row>
    <row r="35">
      <c r="B35" s="7" t="inlineStr">
        <is>
          <t>Позиций в группе A</t>
        </is>
      </c>
      <c r="D35" s="18">
        <f>COUNTIF($M$18:$M$29,"A")</f>
        <v/>
      </c>
    </row>
    <row r="36">
      <c r="B36" s="7" t="inlineStr">
        <is>
          <t>Выручка группы A</t>
        </is>
      </c>
      <c r="D36" s="18">
        <f>SUMIF($M$18:$M$29,"A",$D$18:$D$29)</f>
        <v/>
      </c>
    </row>
    <row r="37">
      <c r="B37" s="7" t="inlineStr">
        <is>
          <t>Доля позиций A</t>
        </is>
      </c>
      <c r="D37" s="14">
        <f>ПозицийA/ПозицийВсего</f>
        <v/>
      </c>
    </row>
    <row r="38">
      <c r="B38" s="7" t="inlineStr">
        <is>
          <t>Доля выручки A</t>
        </is>
      </c>
      <c r="D38" s="14">
        <f>ВыручкаA/ВыручкаВсего</f>
        <v/>
      </c>
    </row>
    <row r="39">
      <c r="B39" s="7" t="inlineStr">
        <is>
          <t>Позиций в группе C</t>
        </is>
      </c>
      <c r="D39" s="18">
        <f>COUNTIF($M$18:$M$29,"C")</f>
        <v/>
      </c>
    </row>
    <row r="40">
      <c r="B40" s="7" t="inlineStr">
        <is>
          <t>Выручка группы C</t>
        </is>
      </c>
      <c r="D40" s="18">
        <f>SUMIF($M$18:$M$29,"C",$D$18:$D$29)</f>
        <v/>
      </c>
    </row>
    <row r="41">
      <c r="B41" s="7" t="inlineStr">
        <is>
          <t>Позиций группы AX</t>
        </is>
      </c>
      <c r="D41" s="18">
        <f>COUNTIFS($M$18:$M$29,"A",$O$18:$O$29,"X")</f>
        <v/>
      </c>
    </row>
    <row r="42">
      <c r="B42" s="7" t="inlineStr">
        <is>
          <t>Позиций группы CZ</t>
        </is>
      </c>
      <c r="D42" s="18">
        <f>COUNTIFS($M$18:$M$29,"C",$O$18:$O$29,"Z")</f>
        <v/>
      </c>
    </row>
    <row r="43">
      <c r="B43" s="3" t="inlineStr">
        <is>
          <t>Вывод</t>
        </is>
      </c>
      <c r="D43" s="7">
        <f>IF(ДоляПозицийA&lt;=0.25,"Классическая картина: пятая часть позиций даёт основную выручку","Выручка размазана по номенклатуре — управлять запасом сложнее")</f>
        <v/>
      </c>
    </row>
    <row r="44" ht="26" customHeight="1">
      <c r="B44" s="10" t="inlineStr">
        <is>
          <t>Позиции CZ — кандидаты на вывод из ассортимента или на работу строго под заказ: они мало дают и ведут себя непредсказуемо, то есть замораживают деньги без отдачи.</t>
        </is>
      </c>
    </row>
    <row r="46">
      <c r="B46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44:S44"/>
    <mergeCell ref="B15:S15"/>
    <mergeCell ref="B13:S13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2026-09-09T14:08:45Z</dcterms:created>
  <dcterms:modified xmlns:dcterms="http://purl.org/dc/terms/" xmlns:xsi="http://www.w3.org/2001/XMLSchema-instance" xsi:type="dcterms:W3CDTF">2026-09-09T14:08:45Z</dcterms:modified>
</cp:coreProperties>
</file>