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ПланВыпуска">'Модель'!$D$11</definedName>
    <definedName name="Цена">'Модель'!$D$12</definedName>
    <definedName name="ПеременныеНаЕдиницу">'Модель'!$D$13</definedName>
    <definedName name="МаржаНаЕдиницу">'Модель'!$D$14</definedName>
    <definedName name="Фонд1">'Модель'!$D$19</definedName>
    <definedName name="ЧасовНаЕдиницу1">'Модель'!$E$19</definedName>
    <definedName name="НужноЧасов1">'Модель'!$F$19</definedName>
    <definedName name="Загрузка1">'Модель'!$G$19</definedName>
    <definedName name="МожетВыпустить1">'Модель'!$H$19</definedName>
    <definedName name="Фонд2">'Модель'!$D$20</definedName>
    <definedName name="ЧасовНаЕдиницу2">'Модель'!$E$20</definedName>
    <definedName name="НужноЧасов2">'Модель'!$F$20</definedName>
    <definedName name="Загрузка2">'Модель'!$G$20</definedName>
    <definedName name="МожетВыпустить2">'Модель'!$H$20</definedName>
    <definedName name="Фонд3">'Модель'!$D$21</definedName>
    <definedName name="ЧасовНаЕдиницу3">'Модель'!$E$21</definedName>
    <definedName name="НужноЧасов3">'Модель'!$F$21</definedName>
    <definedName name="Загрузка3">'Модель'!$G$21</definedName>
    <definedName name="МожетВыпустить3">'Модель'!$H$21</definedName>
    <definedName name="Фонд4">'Модель'!$D$22</definedName>
    <definedName name="ЧасовНаЕдиницу4">'Модель'!$E$22</definedName>
    <definedName name="НужноЧасов4">'Модель'!$F$22</definedName>
    <definedName name="Загрузка4">'Модель'!$G$22</definedName>
    <definedName name="МожетВыпустить4">'Модель'!$H$22</definedName>
    <definedName name="Фонд5">'Модель'!$D$23</definedName>
    <definedName name="ЧасовНаЕдиницу5">'Модель'!$E$23</definedName>
    <definedName name="НужноЧасов5">'Модель'!$F$23</definedName>
    <definedName name="Загрузка5">'Модель'!$G$23</definedName>
    <definedName name="МожетВыпустить5">'Модель'!$H$23</definedName>
    <definedName name="МаксЗагрузка">'Модель'!$D$27</definedName>
    <definedName name="ВозможныйВыпуск">'Модель'!$D$28</definedName>
    <definedName name="НомерУзкого">'Модель'!$D$29</definedName>
    <definedName name="ЧасовУзкого">'Модель'!$D$30</definedName>
    <definedName name="ФондУзкого">'Модель'!$D$31</definedName>
    <definedName name="ПланВыполним">'Модель'!$D$32</definedName>
    <definedName name="Недовыпуск">'Модель'!$D$33</definedName>
    <definedName name="НедополученнаяМаржа">'Модель'!$D$34</definedName>
    <definedName name="МаржаНаЧасУзкого">'Модель'!$D$39</definedName>
    <definedName name="ДобавитьЧасов">'Модель'!$D$40</definedName>
    <definedName name="СтоимостьЧаса">'Модель'!$D$41</definedName>
    <definedName name="ДополнительныйВыпуск">'Модель'!$D$42</definedName>
    <definedName name="ДополнительнаяМаржа">'Модель'!$D$43</definedName>
    <definedName name="ЗатратыРасшивки">'Модель'!$D$44</definedName>
    <definedName name="ПрибыльРасшивки">'Модель'!$D$45</definedName>
    <definedName name="РасшивкаОкупается">'Модель'!$D$46</definedName>
    <definedName name="ПредельнаяЦенаЧаса">'Модель'!$D$47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4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0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3" customWidth="1" min="3" max="3"/>
    <col width="14" customWidth="1" min="4" max="4"/>
    <col width="13" customWidth="1" min="5" max="5"/>
    <col width="14" customWidth="1" min="6" max="6"/>
    <col width="13" customWidth="1" min="7" max="7"/>
    <col width="13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Узкое место производства</t>
        </is>
      </c>
    </row>
    <row r="4" ht="15" customHeight="1">
      <c r="B4" s="3" t="inlineStr">
        <is>
          <t>Загрузка участков, максимальный выпуск и цена расшивки ограничения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План и экономика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</row>
    <row r="11">
      <c r="B11" s="9" t="inlineStr">
        <is>
          <t>План выпуска за период, единиц</t>
        </is>
      </c>
      <c r="C11" s="10" t="inlineStr">
        <is>
          <t>ед.</t>
        </is>
      </c>
      <c r="D11" s="11" t="n">
        <v>3000</v>
      </c>
    </row>
    <row r="12">
      <c r="B12" s="9" t="inlineStr">
        <is>
          <t>Цена единицы</t>
        </is>
      </c>
      <c r="C12" s="10" t="inlineStr">
        <is>
          <t>₽</t>
        </is>
      </c>
      <c r="D12" s="11" t="n">
        <v>8400</v>
      </c>
    </row>
    <row r="13">
      <c r="B13" s="9" t="inlineStr">
        <is>
          <t>Переменные затраты на единицу</t>
        </is>
      </c>
      <c r="C13" s="10" t="inlineStr">
        <is>
          <t>₽</t>
        </is>
      </c>
      <c r="D13" s="11" t="n">
        <v>5100</v>
      </c>
    </row>
    <row r="14">
      <c r="B14" s="9" t="inlineStr">
        <is>
          <t>Маржа с единицы</t>
        </is>
      </c>
      <c r="D14" s="12">
        <f>Цена-ПеременныеНаЕдиницу</f>
        <v/>
      </c>
    </row>
    <row r="16" ht="20" customHeight="1">
      <c r="B16" s="7" t="inlineStr">
        <is>
          <t>Участки</t>
        </is>
      </c>
    </row>
    <row r="17" ht="3" customHeight="1">
      <c r="B17" s="8" t="n"/>
      <c r="C17" s="8" t="n"/>
      <c r="D17" s="8" t="n"/>
      <c r="E17" s="8" t="n"/>
      <c r="F17" s="8" t="n"/>
      <c r="G17" s="8" t="n"/>
      <c r="H17" s="8" t="n"/>
    </row>
    <row r="18" ht="18" customHeight="1">
      <c r="B18" s="13" t="inlineStr">
        <is>
          <t>Участок</t>
        </is>
      </c>
      <c r="C18" s="14" t="inlineStr"/>
      <c r="D18" s="14" t="inlineStr">
        <is>
          <t>Фонд часов</t>
        </is>
      </c>
      <c r="E18" s="14" t="inlineStr">
        <is>
          <t>Часов на ед.</t>
        </is>
      </c>
      <c r="F18" s="14" t="inlineStr">
        <is>
          <t>Нужно часов</t>
        </is>
      </c>
      <c r="G18" s="14" t="inlineStr">
        <is>
          <t>Загрузка</t>
        </is>
      </c>
      <c r="H18" s="14" t="inlineStr">
        <is>
          <t>Может выпустить</t>
        </is>
      </c>
    </row>
    <row r="19">
      <c r="B19" s="9" t="inlineStr">
        <is>
          <t>Заготовка</t>
        </is>
      </c>
      <c r="D19" s="15" t="n">
        <v>3400</v>
      </c>
      <c r="E19" s="15" t="n">
        <v>0.62</v>
      </c>
      <c r="F19" s="16">
        <f>E19*ПланВыпуска</f>
        <v/>
      </c>
      <c r="G19" s="17">
        <f>IF(D19=0,0,F19/D19)</f>
        <v/>
      </c>
      <c r="H19" s="16">
        <f>IF(E19=0,0,D19/E19)</f>
        <v/>
      </c>
    </row>
    <row r="20">
      <c r="B20" s="9" t="inlineStr">
        <is>
          <t>Механическая обработка</t>
        </is>
      </c>
      <c r="D20" s="15" t="n">
        <v>3400</v>
      </c>
      <c r="E20" s="15" t="n">
        <v>1.15</v>
      </c>
      <c r="F20" s="16">
        <f>E20*ПланВыпуска</f>
        <v/>
      </c>
      <c r="G20" s="17">
        <f>IF(D20=0,0,F20/D20)</f>
        <v/>
      </c>
      <c r="H20" s="16">
        <f>IF(E20=0,0,D20/E20)</f>
        <v/>
      </c>
    </row>
    <row r="21">
      <c r="B21" s="9" t="inlineStr">
        <is>
          <t>Термообработка</t>
        </is>
      </c>
      <c r="D21" s="15" t="n">
        <v>2100</v>
      </c>
      <c r="E21" s="15" t="n">
        <v>0.48</v>
      </c>
      <c r="F21" s="16">
        <f>E21*ПланВыпуска</f>
        <v/>
      </c>
      <c r="G21" s="17">
        <f>IF(D21=0,0,F21/D21)</f>
        <v/>
      </c>
      <c r="H21" s="16">
        <f>IF(E21=0,0,D21/E21)</f>
        <v/>
      </c>
    </row>
    <row r="22">
      <c r="B22" s="9" t="inlineStr">
        <is>
          <t>Сборка</t>
        </is>
      </c>
      <c r="D22" s="15" t="n">
        <v>3400</v>
      </c>
      <c r="E22" s="15" t="n">
        <v>0.9399999999999999</v>
      </c>
      <c r="F22" s="16">
        <f>E22*ПланВыпуска</f>
        <v/>
      </c>
      <c r="G22" s="17">
        <f>IF(D22=0,0,F22/D22)</f>
        <v/>
      </c>
      <c r="H22" s="16">
        <f>IF(E22=0,0,D22/E22)</f>
        <v/>
      </c>
    </row>
    <row r="23">
      <c r="B23" s="9" t="inlineStr">
        <is>
          <t>Покраска и упаковка</t>
        </is>
      </c>
      <c r="D23" s="15" t="n">
        <v>3400</v>
      </c>
      <c r="E23" s="15" t="n">
        <v>0.35</v>
      </c>
      <c r="F23" s="16">
        <f>E23*ПланВыпуска</f>
        <v/>
      </c>
      <c r="G23" s="17">
        <f>IF(D23=0,0,F23/D23)</f>
        <v/>
      </c>
      <c r="H23" s="16">
        <f>IF(E23=0,0,D23/E23)</f>
        <v/>
      </c>
    </row>
    <row r="25" ht="20" customHeight="1">
      <c r="B25" s="7" t="inlineStr">
        <is>
          <t>Ограничение</t>
        </is>
      </c>
    </row>
    <row r="26" ht="3" customHeight="1">
      <c r="B26" s="8" t="n"/>
      <c r="C26" s="8" t="n"/>
      <c r="D26" s="8" t="n"/>
      <c r="E26" s="8" t="n"/>
      <c r="F26" s="8" t="n"/>
      <c r="G26" s="8" t="n"/>
      <c r="H26" s="8" t="n"/>
    </row>
    <row r="27">
      <c r="B27" s="9" t="inlineStr">
        <is>
          <t>Максимальная загрузка среди участков</t>
        </is>
      </c>
      <c r="D27" s="17">
        <f>MAX(G19:G23)</f>
        <v/>
      </c>
    </row>
    <row r="28">
      <c r="B28" s="9" t="inlineStr">
        <is>
          <t>Возможный выпуск (по самому слабому)</t>
        </is>
      </c>
      <c r="D28" s="16">
        <f>MIN(H19:H23)</f>
        <v/>
      </c>
    </row>
    <row r="29">
      <c r="B29" s="9" t="inlineStr">
        <is>
          <t>Номер узкого участка</t>
        </is>
      </c>
      <c r="D29" s="12">
        <f>MATCH(ВозможныйВыпуск,H19:H23,0)</f>
        <v/>
      </c>
    </row>
    <row r="30">
      <c r="B30" s="9" t="inlineStr">
        <is>
          <t>Часов на единицу на узком участке</t>
        </is>
      </c>
      <c r="D30" s="16">
        <f>INDEX(E19:E23,НомерУзкого)</f>
        <v/>
      </c>
    </row>
    <row r="31">
      <c r="B31" s="9" t="inlineStr">
        <is>
          <t>Фонд часов узкого участка</t>
        </is>
      </c>
      <c r="D31" s="16">
        <f>INDEX(D19:D23,НомерУзкого)</f>
        <v/>
      </c>
    </row>
    <row r="32">
      <c r="B32" s="9" t="inlineStr">
        <is>
          <t>План выполним</t>
        </is>
      </c>
      <c r="D32" s="12">
        <f>IF(ВозможныйВыпуск&gt;=ПланВыпуска,1,0)</f>
        <v/>
      </c>
    </row>
    <row r="33">
      <c r="B33" s="9" t="inlineStr">
        <is>
          <t>Недовыпуск против плана</t>
        </is>
      </c>
      <c r="D33" s="16">
        <f>MAX(0,ПланВыпуска-ВозможныйВыпуск)</f>
        <v/>
      </c>
    </row>
    <row r="34">
      <c r="B34" s="9" t="inlineStr">
        <is>
          <t>Недополученная маржа</t>
        </is>
      </c>
      <c r="D34" s="12">
        <f>Недовыпуск*МаржаНаЕдиницу</f>
        <v/>
      </c>
    </row>
    <row r="35" ht="26" customHeight="1">
      <c r="B35" s="18" t="inlineStr">
        <is>
          <t>Столбец «может выпустить» показывает, сколько единиц осилил бы каждый участок, работай он один. Наименьшее число и есть возможности всей цепочки — сколько бы ни могли остальные.</t>
        </is>
      </c>
    </row>
    <row r="37" ht="20" customHeight="1">
      <c r="B37" s="7" t="inlineStr">
        <is>
          <t>Цена расшивки</t>
        </is>
      </c>
    </row>
    <row r="38" ht="3" customHeight="1">
      <c r="B38" s="8" t="n"/>
      <c r="C38" s="8" t="n"/>
      <c r="D38" s="8" t="n"/>
      <c r="E38" s="8" t="n"/>
      <c r="F38" s="8" t="n"/>
      <c r="G38" s="8" t="n"/>
      <c r="H38" s="8" t="n"/>
    </row>
    <row r="39">
      <c r="B39" s="9" t="inlineStr">
        <is>
          <t>Маржа на час узкого участка</t>
        </is>
      </c>
      <c r="D39" s="12">
        <f>IF(ЧасовУзкого=0,0,МаржаНаЕдиницу/ЧасовУзкого)</f>
        <v/>
      </c>
    </row>
    <row r="40">
      <c r="B40" s="9" t="inlineStr">
        <is>
          <t>Сколько часов можно добавить (смена, аренда, аутсорс)</t>
        </is>
      </c>
      <c r="C40" s="10" t="inlineStr">
        <is>
          <t>ч</t>
        </is>
      </c>
      <c r="D40" s="15" t="n">
        <v>400</v>
      </c>
    </row>
    <row r="41">
      <c r="B41" s="9" t="inlineStr">
        <is>
          <t>Стоимость одного добавленного часа</t>
        </is>
      </c>
      <c r="C41" s="10" t="inlineStr">
        <is>
          <t>₽</t>
        </is>
      </c>
      <c r="D41" s="11" t="n">
        <v>1900</v>
      </c>
    </row>
    <row r="42">
      <c r="B42" s="9" t="inlineStr">
        <is>
          <t>Дополнительный выпуск</t>
        </is>
      </c>
      <c r="D42" s="16">
        <f>IF(ЧасовУзкого=0,0,MIN(ДобавитьЧасов/ЧасовУзкого,Недовыпуск))</f>
        <v/>
      </c>
    </row>
    <row r="43">
      <c r="B43" s="9" t="inlineStr">
        <is>
          <t>Дополнительная маржа</t>
        </is>
      </c>
      <c r="D43" s="12">
        <f>ДополнительныйВыпуск*МаржаНаЕдиницу</f>
        <v/>
      </c>
    </row>
    <row r="44">
      <c r="B44" s="9" t="inlineStr">
        <is>
          <t>Затраты на расшивку</t>
        </is>
      </c>
      <c r="D44" s="12">
        <f>ДобавитьЧасов*СтоимостьЧаса</f>
        <v/>
      </c>
    </row>
    <row r="45">
      <c r="B45" s="9" t="inlineStr">
        <is>
          <t>Прибыль от расшивки</t>
        </is>
      </c>
      <c r="D45" s="12">
        <f>ДополнительнаяМаржа-ЗатратыРасшивки</f>
        <v/>
      </c>
    </row>
    <row r="46">
      <c r="B46" s="9" t="inlineStr">
        <is>
          <t>Расшивка окупается</t>
        </is>
      </c>
      <c r="D46" s="12">
        <f>IF(ПрибыльРасшивки&gt;0,1,0)</f>
        <v/>
      </c>
    </row>
    <row r="47">
      <c r="B47" s="9" t="inlineStr">
        <is>
          <t>Предельная цена часа, при которой ещё выгодно</t>
        </is>
      </c>
      <c r="D47" s="12">
        <f>МаржаНаЧасУзкого</f>
        <v/>
      </c>
    </row>
    <row r="48" ht="38" customHeight="1">
      <c r="B48" s="18" t="inlineStr">
        <is>
          <t>Предельная цена часа — ориентир для переговоров об аутсорсинге или сверхурочных: платить за час больше, чем он приносит маржи, бессмысленно. Обратите внимание, что после расшивки узким местом станет другой участок — и цена вопроса изменится.</t>
        </is>
      </c>
    </row>
    <row r="50">
      <c r="B50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35:H35"/>
    <mergeCell ref="B48:H48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