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просДень">'Модель'!$D$11</definedName>
    <definedName name="ОтклонениеСпроса">'Модель'!$D$12</definedName>
    <definedName name="ДнейВГоду">'Модель'!$D$13</definedName>
    <definedName name="ПотребностьГод">'Модель'!$D$14</definedName>
    <definedName name="СрокПоставки">'Модель'!$D$18</definedName>
    <definedName name="ОтклонениеСрока">'Модель'!$D$19</definedName>
    <definedName name="ЦенаЗакупки">'Модель'!$D$20</definedName>
    <definedName name="СтоимостьХранения">'Модель'!$D$21</definedName>
    <definedName name="КоэффициентСервиса">'Модель'!$D$25</definedName>
    <definedName name="ДисперсияСпроса">'Модель'!$D$30</definedName>
    <definedName name="ДисперсияСрока">'Модель'!$D$31</definedName>
    <definedName name="ОбщееОтклонение">'Модель'!$D$32</definedName>
    <definedName name="СтраховойЗапас">'Модель'!$D$33</definedName>
    <definedName name="ПотребностьЗаПоставку">'Модель'!$D$34</definedName>
    <definedName name="ТочкаПерезаказа">'Модель'!$D$35</definedName>
    <definedName name="ЗапасВДнях">'Модель'!$D$36</definedName>
    <definedName name="ЗамороженоДенег">'Модель'!$D$41</definedName>
    <definedName name="СтоимостьСодержания">'Модель'!$D$42</definedName>
    <definedName name="СтоимостьТочки">'Модель'!$D$43</definedName>
    <definedName name="КоэффициентСравнения">'Модель'!$D$47</definedName>
    <definedName name="ЗапасСравнение">'Модель'!$D$48</definedName>
    <definedName name="ДополнительныйЗапас">'Модель'!$D$49</definedName>
    <definedName name="ДополнительныеДеньги">'Модель'!$D$50</definedName>
    <definedName name="ДополнительнаяСтоимость">'Модель'!$D$51</definedName>
    <definedName name="ВоСколькоДороже">'Модель'!$D$52</definedName>
    <definedName name="МаржаЕдиницы">'Модель'!$D$56</definedName>
    <definedName name="ДефицитТекущий">'Модель'!$D$57</definedName>
    <definedName name="ДефицитВысокий">'Модель'!$D$58</definedName>
    <definedName name="ПотериСейчас">'Модель'!$D$59</definedName>
    <definedName name="ПотериПосле">'Модель'!$D$60</definedName>
    <definedName name="ВыигрышОтСервиса">'Модель'!$D$61</definedName>
    <definedName name="ЧистыйЭффект">'Модель'!$D$62</definedName>
    <definedName name="ПовышатьВыгодно">'Модель'!$D$63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4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Страховой запас</t>
        </is>
      </c>
    </row>
    <row r="4" ht="15" customHeight="1">
      <c r="B4" s="3" t="inlineStr">
        <is>
          <t>Страховой запас по выбранному уровню сервиса и точка перезаказа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Спрос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Средний спрос в день, единиц</t>
        </is>
      </c>
      <c r="C11" s="10" t="inlineStr">
        <is>
          <t>ед.</t>
        </is>
      </c>
      <c r="D11" s="11" t="n">
        <v>140</v>
      </c>
    </row>
    <row r="12">
      <c r="B12" s="9" t="inlineStr">
        <is>
          <t>Отклонение спроса за день (сигма)</t>
        </is>
      </c>
      <c r="C12" s="10" t="inlineStr">
        <is>
          <t>ед.</t>
        </is>
      </c>
      <c r="D12" s="11" t="n">
        <v>38</v>
      </c>
    </row>
    <row r="13">
      <c r="B13" s="9" t="inlineStr">
        <is>
          <t>Рабочих дней в году</t>
        </is>
      </c>
      <c r="C13" s="10" t="inlineStr">
        <is>
          <t>дн.</t>
        </is>
      </c>
      <c r="D13" s="12" t="n">
        <v>300</v>
      </c>
    </row>
    <row r="14">
      <c r="B14" s="9" t="inlineStr">
        <is>
          <t>Годовая потребность</t>
        </is>
      </c>
      <c r="D14" s="13">
        <f>СпросДень*ДнейВГоду</f>
        <v/>
      </c>
    </row>
    <row r="16" ht="20" customHeight="1">
      <c r="B16" s="7" t="inlineStr">
        <is>
          <t>Поставка</t>
        </is>
      </c>
    </row>
    <row r="17" ht="3" customHeight="1">
      <c r="B17" s="8" t="n"/>
      <c r="C17" s="8" t="n"/>
      <c r="D17" s="8" t="n"/>
      <c r="E17" s="8" t="n"/>
      <c r="F17" s="8" t="n"/>
      <c r="G17" s="8" t="n"/>
      <c r="H17" s="8" t="n"/>
      <c r="I17" s="8" t="n"/>
    </row>
    <row r="18">
      <c r="B18" s="9" t="inlineStr">
        <is>
          <t>Средний срок поставки, дней</t>
        </is>
      </c>
      <c r="C18" s="10" t="inlineStr">
        <is>
          <t>дн.</t>
        </is>
      </c>
      <c r="D18" s="11" t="n">
        <v>12</v>
      </c>
    </row>
    <row r="19">
      <c r="B19" s="9" t="inlineStr">
        <is>
          <t>Отклонение срока поставки (сигма)</t>
        </is>
      </c>
      <c r="C19" s="10" t="inlineStr">
        <is>
          <t>дн.</t>
        </is>
      </c>
      <c r="D19" s="11" t="n">
        <v>3</v>
      </c>
    </row>
    <row r="20">
      <c r="B20" s="9" t="inlineStr">
        <is>
          <t>Закупочная цена единицы</t>
        </is>
      </c>
      <c r="C20" s="10" t="inlineStr">
        <is>
          <t>₽</t>
        </is>
      </c>
      <c r="D20" s="12" t="n">
        <v>1250</v>
      </c>
    </row>
    <row r="21">
      <c r="B21" s="9" t="inlineStr">
        <is>
          <t>Стоимость хранения в год (доля от стоимости запаса)</t>
        </is>
      </c>
      <c r="C21" s="10" t="inlineStr">
        <is>
          <t>%</t>
        </is>
      </c>
      <c r="D21" s="14" t="n">
        <v>0.28</v>
      </c>
    </row>
    <row r="23" ht="20" customHeight="1">
      <c r="B23" s="7" t="inlineStr">
        <is>
          <t>Уровень сервиса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B25" s="9" t="inlineStr">
        <is>
          <t>Коэффициент уровня сервиса</t>
        </is>
      </c>
      <c r="C25" s="10" t="inlineStr">
        <is>
          <t>z</t>
        </is>
      </c>
      <c r="D25" s="11" t="n">
        <v>1.65</v>
      </c>
    </row>
    <row r="26" ht="26" customHeight="1">
      <c r="B26" s="15" t="inlineStr">
        <is>
          <t>Типовые значения: 90 % — 1,28 · 95 % — 1,65 · 97,5 % — 1,96 · 99 % — 2,33 · 99,9 % — 3,09. Коэффициент вводится вручную, чтобы модель не зависела от версии Excel и надстроек.</t>
        </is>
      </c>
    </row>
    <row r="28" ht="20" customHeight="1">
      <c r="B28" s="7" t="inlineStr">
        <is>
          <t>Расчёт запаса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Разброс спроса за время поставки</t>
        </is>
      </c>
      <c r="D30" s="13">
        <f>СрокПоставки*ОтклонениеСпроса^2</f>
        <v/>
      </c>
    </row>
    <row r="31">
      <c r="B31" s="9" t="inlineStr">
        <is>
          <t>Разброс из-за срока поставки</t>
        </is>
      </c>
      <c r="D31" s="13">
        <f>СпросДень^2*ОтклонениеСрока^2</f>
        <v/>
      </c>
    </row>
    <row r="32">
      <c r="B32" s="9" t="inlineStr">
        <is>
          <t>Общее отклонение за время поставки</t>
        </is>
      </c>
      <c r="D32" s="13">
        <f>SQRT(ДисперсияСпроса+ДисперсияСрока)</f>
        <v/>
      </c>
    </row>
    <row r="33">
      <c r="B33" s="9" t="inlineStr">
        <is>
          <t>Страховой запас</t>
        </is>
      </c>
      <c r="D33" s="13">
        <f>КоэффициентСервиса*ОбщееОтклонение</f>
        <v/>
      </c>
    </row>
    <row r="34">
      <c r="B34" s="9" t="inlineStr">
        <is>
          <t>Потребность за время поставки</t>
        </is>
      </c>
      <c r="D34" s="13">
        <f>СпросДень*СрокПоставки</f>
        <v/>
      </c>
    </row>
    <row r="35">
      <c r="B35" s="9" t="inlineStr">
        <is>
          <t>Точка перезаказа</t>
        </is>
      </c>
      <c r="D35" s="13">
        <f>ПотребностьЗаПоставку+СтраховойЗапас</f>
        <v/>
      </c>
    </row>
    <row r="36">
      <c r="B36" s="9" t="inlineStr">
        <is>
          <t>Страховой запас в днях спроса</t>
        </is>
      </c>
      <c r="D36" s="13">
        <f>IF(СпросДень=0,0,СтраховойЗапас/СпросДень)</f>
        <v/>
      </c>
    </row>
    <row r="37" ht="26" customHeight="1">
      <c r="B37" s="15" t="inlineStr">
        <is>
          <t>Колебание срока поставки обычно вносит в запас больший вклад, чем колебание спроса. Договориться с поставщиком о стабильности графика часто дешевле, чем держать деньги на складе.</t>
        </is>
      </c>
    </row>
    <row r="39" ht="20" customHeight="1">
      <c r="B39" s="7" t="inlineStr">
        <is>
          <t>Стоимость запаса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Деньги, замороженные в страховом запасе</t>
        </is>
      </c>
      <c r="D41" s="16">
        <f>СтраховойЗапас*ЦенаЗакупки</f>
        <v/>
      </c>
    </row>
    <row r="42">
      <c r="B42" s="9" t="inlineStr">
        <is>
          <t>Стоимость содержания страхового запаса в год</t>
        </is>
      </c>
      <c r="D42" s="16">
        <f>ЗамороженоДенег*СтоимостьХранения</f>
        <v/>
      </c>
    </row>
    <row r="43">
      <c r="B43" s="9" t="inlineStr">
        <is>
          <t>Стоимость запаса в точке перезаказа</t>
        </is>
      </c>
      <c r="D43" s="16">
        <f>ТочкаПерезаказа*ЦенаЗакупки</f>
        <v/>
      </c>
    </row>
    <row r="45" ht="20" customHeight="1">
      <c r="B45" s="7" t="inlineStr">
        <is>
          <t>Цена уровня сервиса</t>
        </is>
      </c>
    </row>
    <row r="46" ht="3" customHeight="1">
      <c r="B46" s="8" t="n"/>
      <c r="C46" s="8" t="n"/>
      <c r="D46" s="8" t="n"/>
      <c r="E46" s="8" t="n"/>
      <c r="F46" s="8" t="n"/>
      <c r="G46" s="8" t="n"/>
      <c r="H46" s="8" t="n"/>
      <c r="I46" s="8" t="n"/>
    </row>
    <row r="47">
      <c r="B47" s="9" t="inlineStr">
        <is>
          <t>Коэффициент для сравнения (более высокий уровень)</t>
        </is>
      </c>
      <c r="C47" s="10" t="inlineStr">
        <is>
          <t>z</t>
        </is>
      </c>
      <c r="D47" s="11" t="n">
        <v>2.33</v>
      </c>
    </row>
    <row r="48">
      <c r="B48" s="9" t="inlineStr">
        <is>
          <t>Страховой запас при более высоком уровне</t>
        </is>
      </c>
      <c r="D48" s="13">
        <f>КоэффициентСравнения*ОбщееОтклонение</f>
        <v/>
      </c>
    </row>
    <row r="49">
      <c r="B49" s="9" t="inlineStr">
        <is>
          <t>Дополнительный запас</t>
        </is>
      </c>
      <c r="D49" s="13">
        <f>ЗапасСравнение-СтраховойЗапас</f>
        <v/>
      </c>
    </row>
    <row r="50">
      <c r="B50" s="9" t="inlineStr">
        <is>
          <t>Дополнительные замороженные деньги</t>
        </is>
      </c>
      <c r="D50" s="16">
        <f>ДополнительныйЗапас*ЦенаЗакупки</f>
        <v/>
      </c>
    </row>
    <row r="51">
      <c r="B51" s="9" t="inlineStr">
        <is>
          <t>Дополнительная стоимость содержания в год</t>
        </is>
      </c>
      <c r="D51" s="16">
        <f>ДополнительныеДеньги*СтоимостьХранения</f>
        <v/>
      </c>
    </row>
    <row r="52">
      <c r="B52" s="9" t="inlineStr">
        <is>
          <t>Во сколько раз дороже обходится запас</t>
        </is>
      </c>
      <c r="D52" s="17">
        <f>IF(СтраховойЗапас=0,0,ЗапасСравнение/СтраховойЗапас)</f>
        <v/>
      </c>
    </row>
    <row r="54" ht="20" customHeight="1">
      <c r="B54" s="7" t="inlineStr">
        <is>
          <t>Стоит ли повышать уровень сервиса</t>
        </is>
      </c>
    </row>
    <row r="55" ht="3" customHeight="1">
      <c r="B55" s="8" t="n"/>
      <c r="C55" s="8" t="n"/>
      <c r="D55" s="8" t="n"/>
      <c r="E55" s="8" t="n"/>
      <c r="F55" s="8" t="n"/>
      <c r="G55" s="8" t="n"/>
      <c r="H55" s="8" t="n"/>
      <c r="I55" s="8" t="n"/>
    </row>
    <row r="56">
      <c r="B56" s="9" t="inlineStr">
        <is>
          <t>Маржа с единицы продукции</t>
        </is>
      </c>
      <c r="C56" s="10" t="inlineStr">
        <is>
          <t>₽</t>
        </is>
      </c>
      <c r="D56" s="12" t="n">
        <v>480</v>
      </c>
    </row>
    <row r="57">
      <c r="B57" s="9" t="inlineStr">
        <is>
          <t>Ожидаемый дефицит за год при текущем уровне, единиц</t>
        </is>
      </c>
      <c r="C57" s="10" t="inlineStr">
        <is>
          <t>ед.</t>
        </is>
      </c>
      <c r="D57" s="11" t="n">
        <v>320</v>
      </c>
    </row>
    <row r="58">
      <c r="B58" s="9" t="inlineStr">
        <is>
          <t>Ожидаемый дефицит при более высоком уровне, единиц</t>
        </is>
      </c>
      <c r="C58" s="10" t="inlineStr">
        <is>
          <t>ед.</t>
        </is>
      </c>
      <c r="D58" s="11" t="n">
        <v>90</v>
      </c>
    </row>
    <row r="59">
      <c r="B59" s="9" t="inlineStr">
        <is>
          <t>Потери от дефицита сейчас</t>
        </is>
      </c>
      <c r="D59" s="16">
        <f>ДефицитТекущий*МаржаЕдиницы</f>
        <v/>
      </c>
    </row>
    <row r="60">
      <c r="B60" s="9" t="inlineStr">
        <is>
          <t>Потери от дефицита при повышении</t>
        </is>
      </c>
      <c r="D60" s="16">
        <f>ДефицитВысокий*МаржаЕдиницы</f>
        <v/>
      </c>
    </row>
    <row r="61">
      <c r="B61" s="9" t="inlineStr">
        <is>
          <t>Выигрыш от снижения дефицита</t>
        </is>
      </c>
      <c r="D61" s="16">
        <f>ПотериСейчас-ПотериПосле</f>
        <v/>
      </c>
    </row>
    <row r="62">
      <c r="B62" s="9" t="inlineStr">
        <is>
          <t>Чистый эффект повышения уровня</t>
        </is>
      </c>
      <c r="D62" s="16">
        <f>ВыигрышОтСервиса-ДополнительнаяСтоимость</f>
        <v/>
      </c>
    </row>
    <row r="63">
      <c r="B63" s="9" t="inlineStr">
        <is>
          <t>Повышать уровень выгодно</t>
        </is>
      </c>
      <c r="D63" s="16">
        <f>IF(ЧистыйЭффект&gt;0,1,0)</f>
        <v/>
      </c>
    </row>
    <row r="64" ht="26" customHeight="1">
      <c r="B64" s="15" t="inlineStr">
        <is>
          <t>Решение об уровне сервиса — это не вопрос качества обслуживания, а сравнение двух сумм: сколько теряется на несостоявшихся продажах и сколько стоит держать лишний запас.</t>
        </is>
      </c>
    </row>
    <row r="66">
      <c r="B6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37:I37"/>
    <mergeCell ref="B64:I64"/>
    <mergeCell ref="B26:I2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