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Выручка">'Модель'!$D$11</definedName>
    <definedName name="Себестоимость">'Модель'!$D$12</definedName>
    <definedName name="Дебиторка">'Модель'!$D$13</definedName>
    <definedName name="Запасы">'Модель'!$D$14</definedName>
    <definedName name="Кредиторка">'Модель'!$D$15</definedName>
    <definedName name="СтавкаКредита">'Модель'!$D$16</definedName>
    <definedName name="ДнейВГоду">'Модель'!$D$17</definedName>
    <definedName name="ДниДебиторки">'Модель'!$D$21</definedName>
    <definedName name="ДниЗапасов">'Модель'!$D$22</definedName>
    <definedName name="ДниКредиторки">'Модель'!$D$23</definedName>
    <definedName name="ОборотныйЦикл">'Модель'!$D$24</definedName>
    <definedName name="ОборотныйКапитал">'Модель'!$D$25</definedName>
    <definedName name="СтоимостьСодержания">'Модель'!$D$26</definedName>
    <definedName name="ЦенаДняДебиторки">'Модель'!$D$30</definedName>
    <definedName name="ЦенаДняЗапасов">'Модель'!$D$31</definedName>
    <definedName name="ЦенаДняКредиторки">'Модель'!$D$32</definedName>
    <definedName name="СократитьДебиторку">'Модель'!$D$37</definedName>
    <definedName name="СократитьЗапасы">'Модель'!$D$38</definedName>
    <definedName name="УвеличитьКредиторку">'Модель'!$D$39</definedName>
    <definedName name="ЭффектДебиторки">'Модель'!$D$43</definedName>
    <definedName name="ЭффектЗапасов">'Модель'!$D$44</definedName>
    <definedName name="ЭффектКредиторки">'Модель'!$D$45</definedName>
    <definedName name="ВысвободитсяВсего">'Модель'!$D$46</definedName>
    <definedName name="ЭкономияПроцентов">'Модель'!$D$47</definedName>
    <definedName name="ЦиклПосле">'Модель'!$D$51</definedName>
    <definedName name="СокращениеЦикла">'Модель'!$D$52</definedName>
    <definedName name="ОборотныйКапиталПосле">'Модель'!$D$53</definedName>
    <definedName name="ДоляСокращения">'Модель'!$D$54</definedName>
    <definedName name="ДоляВВыручкеДо">'Модель'!$D$55</definedName>
    <definedName name="ДоляВВыручкеПосле">'Модель'!$D$56</definedName>
    <definedName name="ЛетКредита">'Модель'!$D$60</definedName>
    <definedName name="СтоимостьЕслиЗанять">'Модель'!$D$61</definedName>
    <definedName name="РостВыручки">'Модель'!$D$66</definedName>
    <definedName name="ПотребностьСтарыйЦикл">'Модель'!$D$67</definedName>
    <definedName name="ПотребностьНовыйЦикл">'Модель'!$D$68</definedName>
    <definedName name="ДопДеньгиСтарый">'Модель'!$D$69</definedName>
    <definedName name="ДопДеньгиНовый">'Модель'!$D$70</definedName>
    <definedName name="ЭкономияНаРосте">'Модель'!$D$71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4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4" fontId="8" fillId="2" borderId="2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74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Высвобождение оборотного капитала</t>
        </is>
      </c>
    </row>
    <row r="4" ht="15" customHeight="1">
      <c r="B4" s="3" t="inlineStr">
        <is>
          <t>Дни оборотного цикла и сумма, высвобождаемая при их сокращении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Текущее положение за год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Выручка</t>
        </is>
      </c>
      <c r="C11" s="10" t="inlineStr">
        <is>
          <t>₽</t>
        </is>
      </c>
      <c r="D11" s="11" t="n">
        <v>360000000</v>
      </c>
    </row>
    <row r="12">
      <c r="B12" s="9" t="inlineStr">
        <is>
          <t>Себестоимость продаж</t>
        </is>
      </c>
      <c r="C12" s="10" t="inlineStr">
        <is>
          <t>₽</t>
        </is>
      </c>
      <c r="D12" s="11" t="n">
        <v>252000000</v>
      </c>
    </row>
    <row r="13">
      <c r="B13" s="9" t="inlineStr">
        <is>
          <t>Дебиторская задолженность</t>
        </is>
      </c>
      <c r="C13" s="10" t="inlineStr">
        <is>
          <t>₽</t>
        </is>
      </c>
      <c r="D13" s="11" t="n">
        <v>62000000</v>
      </c>
    </row>
    <row r="14">
      <c r="B14" s="9" t="inlineStr">
        <is>
          <t>Запасы</t>
        </is>
      </c>
      <c r="C14" s="10" t="inlineStr">
        <is>
          <t>₽</t>
        </is>
      </c>
      <c r="D14" s="11" t="n">
        <v>48000000</v>
      </c>
    </row>
    <row r="15">
      <c r="B15" s="9" t="inlineStr">
        <is>
          <t>Кредиторская задолженность</t>
        </is>
      </c>
      <c r="C15" s="10" t="inlineStr">
        <is>
          <t>₽</t>
        </is>
      </c>
      <c r="D15" s="11" t="n">
        <v>31000000</v>
      </c>
    </row>
    <row r="16">
      <c r="B16" s="9" t="inlineStr">
        <is>
          <t>Ставка по кредитам</t>
        </is>
      </c>
      <c r="C16" s="10" t="inlineStr">
        <is>
          <t>%</t>
        </is>
      </c>
      <c r="D16" s="12" t="n">
        <v>0.22</v>
      </c>
    </row>
    <row r="17">
      <c r="B17" s="9" t="inlineStr">
        <is>
          <t>Дней в году</t>
        </is>
      </c>
      <c r="C17" s="10" t="inlineStr">
        <is>
          <t>дн.</t>
        </is>
      </c>
      <c r="D17" s="11" t="n">
        <v>365</v>
      </c>
    </row>
    <row r="19" ht="20" customHeight="1">
      <c r="B19" s="7" t="inlineStr">
        <is>
          <t>Оборотный цикл сейчас</t>
        </is>
      </c>
    </row>
    <row r="20" ht="3" customHeight="1">
      <c r="B20" s="8" t="n"/>
      <c r="C20" s="8" t="n"/>
      <c r="D20" s="8" t="n"/>
      <c r="E20" s="8" t="n"/>
      <c r="F20" s="8" t="n"/>
      <c r="G20" s="8" t="n"/>
      <c r="H20" s="8" t="n"/>
      <c r="I20" s="8" t="n"/>
    </row>
    <row r="21">
      <c r="B21" s="9" t="inlineStr">
        <is>
          <t>Дни оборота дебиторки</t>
        </is>
      </c>
      <c r="D21" s="13">
        <f>IF(Выручка=0,0,Дебиторка/Выручка*ДнейВГоду)</f>
        <v/>
      </c>
    </row>
    <row r="22">
      <c r="B22" s="9" t="inlineStr">
        <is>
          <t>Дни оборота запасов</t>
        </is>
      </c>
      <c r="D22" s="13">
        <f>IF(Себестоимость=0,0,Запасы/Себестоимость*ДнейВГоду)</f>
        <v/>
      </c>
    </row>
    <row r="23">
      <c r="B23" s="9" t="inlineStr">
        <is>
          <t>Дни оборота кредиторки</t>
        </is>
      </c>
      <c r="D23" s="13">
        <f>IF(Себестоимость=0,0,Кредиторка/Себестоимость*ДнейВГоду)</f>
        <v/>
      </c>
    </row>
    <row r="24">
      <c r="B24" s="9" t="inlineStr">
        <is>
          <t>Оборотный цикл, дней</t>
        </is>
      </c>
      <c r="D24" s="13">
        <f>ДниДебиторки+ДниЗапасов-ДниКредиторки</f>
        <v/>
      </c>
    </row>
    <row r="25">
      <c r="B25" s="9" t="inlineStr">
        <is>
          <t>Чистый оборотный капитал</t>
        </is>
      </c>
      <c r="D25" s="14">
        <f>Дебиторка+Запасы-Кредиторка</f>
        <v/>
      </c>
    </row>
    <row r="26">
      <c r="B26" s="9" t="inlineStr">
        <is>
          <t>Стоимость его содержания в год</t>
        </is>
      </c>
      <c r="D26" s="14">
        <f>ОборотныйКапитал*СтавкаКредита</f>
        <v/>
      </c>
    </row>
    <row r="28" ht="20" customHeight="1">
      <c r="B28" s="7" t="inlineStr">
        <is>
          <t>Цена одного дня</t>
        </is>
      </c>
    </row>
    <row r="29" ht="3" customHeight="1">
      <c r="B29" s="8" t="n"/>
      <c r="C29" s="8" t="n"/>
      <c r="D29" s="8" t="n"/>
      <c r="E29" s="8" t="n"/>
      <c r="F29" s="8" t="n"/>
      <c r="G29" s="8" t="n"/>
      <c r="H29" s="8" t="n"/>
      <c r="I29" s="8" t="n"/>
    </row>
    <row r="30">
      <c r="B30" s="9" t="inlineStr">
        <is>
          <t>День дебиторки</t>
        </is>
      </c>
      <c r="D30" s="14">
        <f>Выручка/ДнейВГоду</f>
        <v/>
      </c>
    </row>
    <row r="31">
      <c r="B31" s="9" t="inlineStr">
        <is>
          <t>День запасов</t>
        </is>
      </c>
      <c r="D31" s="14">
        <f>Себестоимость/ДнейВГоду</f>
        <v/>
      </c>
    </row>
    <row r="32">
      <c r="B32" s="9" t="inlineStr">
        <is>
          <t>День отсрочки поставщиков</t>
        </is>
      </c>
      <c r="D32" s="14">
        <f>Себестоимость/ДнейВГоду</f>
        <v/>
      </c>
    </row>
    <row r="33" ht="26" customHeight="1">
      <c r="B33" s="15" t="inlineStr">
        <is>
          <t>День дебиторки дороже дня запасов, потому что считается от выручки, а не от себестоимости. Поэтому сокращение отсрочки покупателям на день высвобождает больше денег, чем сокращение склада на тот же день.</t>
        </is>
      </c>
    </row>
    <row r="35" ht="20" customHeight="1">
      <c r="B35" s="7" t="inlineStr">
        <is>
          <t>Целевые показатели</t>
        </is>
      </c>
    </row>
    <row r="36" ht="3" customHeight="1">
      <c r="B36" s="8" t="n"/>
      <c r="C36" s="8" t="n"/>
      <c r="D36" s="8" t="n"/>
      <c r="E36" s="8" t="n"/>
      <c r="F36" s="8" t="n"/>
      <c r="G36" s="8" t="n"/>
      <c r="H36" s="8" t="n"/>
      <c r="I36" s="8" t="n"/>
    </row>
    <row r="37">
      <c r="B37" s="9" t="inlineStr">
        <is>
          <t>На сколько дней сократить дебиторку</t>
        </is>
      </c>
      <c r="C37" s="10" t="inlineStr">
        <is>
          <t>дн.</t>
        </is>
      </c>
      <c r="D37" s="16" t="n">
        <v>8</v>
      </c>
    </row>
    <row r="38">
      <c r="B38" s="9" t="inlineStr">
        <is>
          <t>На сколько дней сократить запасы</t>
        </is>
      </c>
      <c r="C38" s="10" t="inlineStr">
        <is>
          <t>дн.</t>
        </is>
      </c>
      <c r="D38" s="16" t="n">
        <v>10</v>
      </c>
    </row>
    <row r="39">
      <c r="B39" s="9" t="inlineStr">
        <is>
          <t>На сколько дней увеличить отсрочку поставщиков</t>
        </is>
      </c>
      <c r="C39" s="10" t="inlineStr">
        <is>
          <t>дн.</t>
        </is>
      </c>
      <c r="D39" s="16" t="n">
        <v>6</v>
      </c>
    </row>
    <row r="41" ht="20" customHeight="1">
      <c r="B41" s="7" t="inlineStr">
        <is>
          <t>Что даст каждый рычаг</t>
        </is>
      </c>
    </row>
    <row r="42" ht="3" customHeight="1">
      <c r="B42" s="8" t="n"/>
      <c r="C42" s="8" t="n"/>
      <c r="D42" s="8" t="n"/>
      <c r="E42" s="8" t="n"/>
      <c r="F42" s="8" t="n"/>
      <c r="G42" s="8" t="n"/>
      <c r="H42" s="8" t="n"/>
      <c r="I42" s="8" t="n"/>
    </row>
    <row r="43">
      <c r="B43" s="9" t="inlineStr">
        <is>
          <t>Высвобождение от работы с дебиторкой</t>
        </is>
      </c>
      <c r="D43" s="14">
        <f>СократитьДебиторку*ЦенаДняДебиторки</f>
        <v/>
      </c>
    </row>
    <row r="44">
      <c r="B44" s="9" t="inlineStr">
        <is>
          <t>Высвобождение от сокращения запасов</t>
        </is>
      </c>
      <c r="D44" s="14">
        <f>СократитьЗапасы*ЦенаДняЗапасов</f>
        <v/>
      </c>
    </row>
    <row r="45">
      <c r="B45" s="9" t="inlineStr">
        <is>
          <t>Высвобождение от отсрочки поставщиков</t>
        </is>
      </c>
      <c r="D45" s="14">
        <f>УвеличитьКредиторку*ЦенаДняКредиторки</f>
        <v/>
      </c>
    </row>
    <row r="46">
      <c r="B46" s="9" t="inlineStr">
        <is>
          <t>Всего высвободится денег</t>
        </is>
      </c>
      <c r="D46" s="14">
        <f>ЭффектДебиторки+ЭффектЗапасов+ЭффектКредиторки</f>
        <v/>
      </c>
    </row>
    <row r="47">
      <c r="B47" s="9" t="inlineStr">
        <is>
          <t>Экономия на процентах в год</t>
        </is>
      </c>
      <c r="D47" s="14">
        <f>ВысвободитсяВсего*СтавкаКредита</f>
        <v/>
      </c>
    </row>
    <row r="49" ht="20" customHeight="1">
      <c r="B49" s="7" t="inlineStr">
        <is>
          <t>Как станет</t>
        </is>
      </c>
    </row>
    <row r="50" ht="3" customHeight="1">
      <c r="B50" s="8" t="n"/>
      <c r="C50" s="8" t="n"/>
      <c r="D50" s="8" t="n"/>
      <c r="E50" s="8" t="n"/>
      <c r="F50" s="8" t="n"/>
      <c r="G50" s="8" t="n"/>
      <c r="H50" s="8" t="n"/>
      <c r="I50" s="8" t="n"/>
    </row>
    <row r="51">
      <c r="B51" s="9" t="inlineStr">
        <is>
          <t>Новый оборотный цикл</t>
        </is>
      </c>
      <c r="D51" s="13">
        <f>ОборотныйЦикл-СократитьДебиторку-СократитьЗапасы-УвеличитьКредиторку</f>
        <v/>
      </c>
    </row>
    <row r="52">
      <c r="B52" s="9" t="inlineStr">
        <is>
          <t>Сокращение цикла</t>
        </is>
      </c>
      <c r="D52" s="13">
        <f>ОборотныйЦикл-ЦиклПосле</f>
        <v/>
      </c>
    </row>
    <row r="53">
      <c r="B53" s="9" t="inlineStr">
        <is>
          <t>Новый оборотный капитал</t>
        </is>
      </c>
      <c r="D53" s="14">
        <f>ОборотныйКапитал-ВысвободитсяВсего</f>
        <v/>
      </c>
    </row>
    <row r="54">
      <c r="B54" s="9" t="inlineStr">
        <is>
          <t>Сокращение оборотного капитала</t>
        </is>
      </c>
      <c r="D54" s="17">
        <f>IF(ОборотныйКапитал=0,0,ВысвободитсяВсего/ОборотныйКапитал)</f>
        <v/>
      </c>
    </row>
    <row r="55">
      <c r="B55" s="9" t="inlineStr">
        <is>
          <t>Оборотный капитал к выручке до</t>
        </is>
      </c>
      <c r="D55" s="17">
        <f>IF(Выручка=0,0,ОборотныйКапитал/Выручка)</f>
        <v/>
      </c>
    </row>
    <row r="56">
      <c r="B56" s="9" t="inlineStr">
        <is>
          <t>Оборотный капитал к выручке после</t>
        </is>
      </c>
      <c r="D56" s="17">
        <f>IF(Выручка=0,0,ОборотныйКапиталПосле/Выручка)</f>
        <v/>
      </c>
    </row>
    <row r="58" ht="20" customHeight="1">
      <c r="B58" s="7" t="inlineStr">
        <is>
          <t>Сравнение с привлечением кредита</t>
        </is>
      </c>
    </row>
    <row r="59" ht="3" customHeight="1">
      <c r="B59" s="8" t="n"/>
      <c r="C59" s="8" t="n"/>
      <c r="D59" s="8" t="n"/>
      <c r="E59" s="8" t="n"/>
      <c r="F59" s="8" t="n"/>
      <c r="G59" s="8" t="n"/>
      <c r="H59" s="8" t="n"/>
      <c r="I59" s="8" t="n"/>
    </row>
    <row r="60">
      <c r="B60" s="9" t="inlineStr">
        <is>
          <t>Сколько лет кредита заменяет высвобождение</t>
        </is>
      </c>
      <c r="D60" s="13">
        <f>IF(СтоимостьСодержания=0,0,ВысвободитсяВсего/СтоимостьСодержания)</f>
        <v/>
      </c>
    </row>
    <row r="61">
      <c r="B61" s="9" t="inlineStr">
        <is>
          <t>Стоимость этих денег, если брать в банке</t>
        </is>
      </c>
      <c r="D61" s="14">
        <f>ВысвободитсяВсего*СтавкаКредита</f>
        <v/>
      </c>
    </row>
    <row r="62" ht="26" customHeight="1">
      <c r="B62" s="15" t="inlineStr">
        <is>
          <t>Высвобожденные деньги достаются бесплатно и навсегда, пока цикл держится на новом уровне. Кредит на ту же сумму пришлось бы обслуживать каждый год — и возвращать.</t>
        </is>
      </c>
    </row>
    <row r="64" ht="20" customHeight="1">
      <c r="B64" s="7" t="inlineStr">
        <is>
          <t>Что будет при росте выручки</t>
        </is>
      </c>
    </row>
    <row r="65" ht="3" customHeight="1">
      <c r="B65" s="8" t="n"/>
      <c r="C65" s="8" t="n"/>
      <c r="D65" s="8" t="n"/>
      <c r="E65" s="8" t="n"/>
      <c r="F65" s="8" t="n"/>
      <c r="G65" s="8" t="n"/>
      <c r="H65" s="8" t="n"/>
      <c r="I65" s="8" t="n"/>
    </row>
    <row r="66">
      <c r="B66" s="9" t="inlineStr">
        <is>
          <t>Планируемый рост выручки</t>
        </is>
      </c>
      <c r="C66" s="10" t="inlineStr">
        <is>
          <t>%</t>
        </is>
      </c>
      <c r="D66" s="12" t="n">
        <v>0.3</v>
      </c>
    </row>
    <row r="67">
      <c r="B67" s="9" t="inlineStr">
        <is>
          <t>Потребность в оборотном капитале при старом цикле</t>
        </is>
      </c>
      <c r="D67" s="14">
        <f>ОборотныйКапитал*(1+РостВыручки)</f>
        <v/>
      </c>
    </row>
    <row r="68">
      <c r="B68" s="9" t="inlineStr">
        <is>
          <t>Потребность при новом цикле</t>
        </is>
      </c>
      <c r="D68" s="14">
        <f>ОборотныйКапиталПосле*(1+РостВыручки)</f>
        <v/>
      </c>
    </row>
    <row r="69">
      <c r="B69" s="9" t="inlineStr">
        <is>
          <t>Дополнительные деньги при старом цикле</t>
        </is>
      </c>
      <c r="D69" s="14">
        <f>ПотребностьСтарыйЦикл-ОборотныйКапитал</f>
        <v/>
      </c>
    </row>
    <row r="70">
      <c r="B70" s="9" t="inlineStr">
        <is>
          <t>Дополнительные деньги при новом цикле</t>
        </is>
      </c>
      <c r="D70" s="14">
        <f>ПотребностьНовыйЦикл-ОборотныйКапиталПосле</f>
        <v/>
      </c>
    </row>
    <row r="71">
      <c r="B71" s="9" t="inlineStr">
        <is>
          <t>Экономия на финансировании роста</t>
        </is>
      </c>
      <c r="D71" s="14">
        <f>ДопДеньгиСтарый-ДопДеньгиНовый</f>
        <v/>
      </c>
    </row>
    <row r="72" ht="26" customHeight="1">
      <c r="B72" s="15" t="inlineStr">
        <is>
          <t>Чем длиннее цикл, тем дороже обходится рост: каждый дополнительный рубль выручки требует своей доли оборотного капитала. Сокращение цикла до начала роста экономит деньги дважды.</t>
        </is>
      </c>
    </row>
    <row r="74">
      <c r="B74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33:I33"/>
    <mergeCell ref="B72:I72"/>
    <mergeCell ref="B62:I62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