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реднийЧек">'Модель'!$D$11</definedName>
    <definedName name="ПокупокВМесяц">'Модель'!$D$12</definedName>
    <definedName name="Маржинальность">'Модель'!$D$13</definedName>
    <definedName name="Отток">'Модель'!$D$14</definedName>
    <definedName name="ARPU">'Модель'!$D$15</definedName>
    <definedName name="МаржаВМесяц">'Модель'!$D$16</definedName>
    <definedName name="ЖизньМесяцев">'Модель'!$D$17</definedName>
    <definedName name="LTVвыручка">'Модель'!$D$22</definedName>
    <definedName name="LTVмаржа">'Модель'!$D$23</definedName>
    <definedName name="СтавкаГод">'Модель'!$D$24</definedName>
    <definedName name="СтавкаМесяц">'Модель'!$D$25</definedName>
    <definedName name="LTVдиск">'Модель'!$D$26</definedName>
    <definedName name="РасходыМаркетинг">'Модель'!$D$31</definedName>
    <definedName name="ПривлеченоКлиентов">'Модель'!$D$32</definedName>
    <definedName name="CAC">'Модель'!$D$33</definedName>
    <definedName name="ОтношениеLTVCAC">'Модель'!$D$37</definedName>
    <definedName name="ОтношениеДиск">'Модель'!$D$38</definedName>
    <definedName name="ОкупаемостьМесяцев">'Модель'!$D$39</definedName>
    <definedName name="ПрибыльСКлиента">'Модель'!$D$40</definedName>
    <definedName name="ЦелевоеОтношение">'Модель'!$D$47</definedName>
    <definedName name="ПредельныйCAC">'Модель'!$D$48</definedName>
    <definedName name="ЗапасCAC">'Модель'!$D$49</definedName>
    <definedName name="НужноКлиентов">'Модель'!$D$50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4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3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  <xf numFmtId="10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2" fontId="8" fillId="2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2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Юнит-экономика</t>
        </is>
      </c>
    </row>
    <row r="4" ht="15" customHeight="1">
      <c r="B4" s="3" t="inlineStr">
        <is>
          <t>Выручка, стоимость привлечения и окупаемость одного клиента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Клиент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Средний чек</t>
        </is>
      </c>
      <c r="C11" s="10" t="inlineStr">
        <is>
          <t>₽</t>
        </is>
      </c>
      <c r="D11" s="11" t="n">
        <v>4800</v>
      </c>
    </row>
    <row r="12">
      <c r="B12" s="9" t="inlineStr">
        <is>
          <t>Покупок в месяц на клиента</t>
        </is>
      </c>
      <c r="C12" s="10" t="inlineStr">
        <is>
          <t>раз</t>
        </is>
      </c>
      <c r="D12" s="12" t="n">
        <v>1.4</v>
      </c>
    </row>
    <row r="13">
      <c r="B13" s="9" t="inlineStr">
        <is>
          <t>Валовая маржинальность</t>
        </is>
      </c>
      <c r="C13" s="10" t="inlineStr">
        <is>
          <t>%</t>
        </is>
      </c>
      <c r="D13" s="13" t="n">
        <v>0.42</v>
      </c>
    </row>
    <row r="14">
      <c r="B14" s="9" t="inlineStr">
        <is>
          <t>Отток клиентов в месяц</t>
        </is>
      </c>
      <c r="C14" s="10" t="inlineStr">
        <is>
          <t>%</t>
        </is>
      </c>
      <c r="D14" s="13" t="n">
        <v>0.06</v>
      </c>
    </row>
    <row r="15">
      <c r="B15" s="9" t="inlineStr">
        <is>
          <t>Выручка с клиента в месяц (ARPU)</t>
        </is>
      </c>
      <c r="D15" s="14">
        <f>СреднийЧек*ПокупокВМесяц</f>
        <v/>
      </c>
    </row>
    <row r="16">
      <c r="B16" s="9" t="inlineStr">
        <is>
          <t>Маржа с клиента в месяц</t>
        </is>
      </c>
      <c r="D16" s="14">
        <f>ARPU*Маржинальность</f>
        <v/>
      </c>
    </row>
    <row r="17">
      <c r="B17" s="9" t="inlineStr">
        <is>
          <t>Средняя жизнь клиента, месяцев</t>
        </is>
      </c>
      <c r="D17" s="14">
        <f>1/Отток</f>
        <v/>
      </c>
    </row>
    <row r="18" ht="26" customHeight="1">
      <c r="B18" s="15" t="inlineStr">
        <is>
          <t>Средняя жизнь равна единице, делённой на отток: при оттоке 6 % в месяц клиент живёт в среднем около 17 месяцев. Это не «половина уходит за полгода», а именно средняя длительность.</t>
        </is>
      </c>
    </row>
    <row r="20" ht="20" customHeight="1">
      <c r="B20" s="7" t="inlineStr">
        <is>
          <t>Ценность клиента</t>
        </is>
      </c>
    </row>
    <row r="21" ht="3" customHeight="1">
      <c r="B21" s="8" t="n"/>
      <c r="C21" s="8" t="n"/>
      <c r="D21" s="8" t="n"/>
      <c r="E21" s="8" t="n"/>
      <c r="F21" s="8" t="n"/>
      <c r="G21" s="8" t="n"/>
      <c r="H21" s="8" t="n"/>
      <c r="I21" s="8" t="n"/>
    </row>
    <row r="22">
      <c r="B22" s="9" t="inlineStr">
        <is>
          <t>LTV по выручке (так считать неправильно)</t>
        </is>
      </c>
      <c r="D22" s="16">
        <f>ARPU*ЖизньМесяцев</f>
        <v/>
      </c>
    </row>
    <row r="23" ht="22" customHeight="1">
      <c r="C23" s="17" t="inlineStr">
        <is>
          <t>LTV по марже</t>
        </is>
      </c>
      <c r="D23" s="18">
        <f>МаржаВМесяц*ЖизньМесяцев</f>
        <v/>
      </c>
    </row>
    <row r="24">
      <c r="B24" s="9" t="inlineStr">
        <is>
          <t>Ставка дисконтирования, годовых</t>
        </is>
      </c>
      <c r="C24" s="10" t="inlineStr">
        <is>
          <t>%</t>
        </is>
      </c>
      <c r="D24" s="13" t="n">
        <v>0.24</v>
      </c>
    </row>
    <row r="25">
      <c r="B25" s="9" t="inlineStr">
        <is>
          <t>Месячная ставка</t>
        </is>
      </c>
      <c r="D25" s="19">
        <f>(1+СтавкаГод)^(1/12)-1</f>
        <v/>
      </c>
    </row>
    <row r="26">
      <c r="B26" s="9" t="inlineStr">
        <is>
          <t>LTV дисконтированный</t>
        </is>
      </c>
      <c r="D26" s="16">
        <f>МаржаВМесяц/(Отток+СтавкаМесяц)</f>
        <v/>
      </c>
    </row>
    <row r="27" ht="26" customHeight="1">
      <c r="B27" s="15" t="inlineStr">
        <is>
          <t>Дисконтированный LTV — маржа, делённая на сумму оттока и ставки. Формула вечной ренты с выбытием: клиент платит, пока жив, а деньги будущих месяцев стоят меньше сегодняшних. Для длинной жизни разница существенная.</t>
        </is>
      </c>
    </row>
    <row r="29" ht="20" customHeight="1">
      <c r="B29" s="7" t="inlineStr">
        <is>
          <t>Привлечение</t>
        </is>
      </c>
    </row>
    <row r="30" ht="3" customHeight="1"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B31" s="9" t="inlineStr">
        <is>
          <t>Расходы на маркетинг за период</t>
        </is>
      </c>
      <c r="C31" s="10" t="inlineStr">
        <is>
          <t>₽</t>
        </is>
      </c>
      <c r="D31" s="11" t="n">
        <v>900000</v>
      </c>
    </row>
    <row r="32">
      <c r="B32" s="9" t="inlineStr">
        <is>
          <t>Привлечено клиентов за период</t>
        </is>
      </c>
      <c r="C32" s="10" t="inlineStr">
        <is>
          <t>чел.</t>
        </is>
      </c>
      <c r="D32" s="11" t="n">
        <v>210</v>
      </c>
    </row>
    <row r="33" ht="22" customHeight="1">
      <c r="C33" s="17" t="inlineStr">
        <is>
          <t>CAC — стоимость привлечения клиента</t>
        </is>
      </c>
      <c r="D33" s="18">
        <f>РасходыМаркетинг/ПривлеченоКлиентов</f>
        <v/>
      </c>
    </row>
    <row r="35" ht="20" customHeight="1">
      <c r="B35" s="7" t="inlineStr">
        <is>
          <t>Сходится ли экономика</t>
        </is>
      </c>
    </row>
    <row r="36" ht="3" customHeight="1"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B37" s="9" t="inlineStr">
        <is>
          <t>LTV / CAC по марже</t>
        </is>
      </c>
      <c r="D37" s="20">
        <f>LTVмаржа/CAC</f>
        <v/>
      </c>
    </row>
    <row r="38">
      <c r="B38" s="9" t="inlineStr">
        <is>
          <t>LTV / CAC дисконтированный</t>
        </is>
      </c>
      <c r="D38" s="20">
        <f>LTVдиск/CAC</f>
        <v/>
      </c>
    </row>
    <row r="39">
      <c r="B39" s="9" t="inlineStr">
        <is>
          <t>Окупаемость CAC, месяцев</t>
        </is>
      </c>
      <c r="D39" s="14">
        <f>CAC/МаржаВМесяц</f>
        <v/>
      </c>
    </row>
    <row r="40">
      <c r="B40" s="9" t="inlineStr">
        <is>
          <t>Прибыль с клиента за жизнь</t>
        </is>
      </c>
      <c r="D40" s="16">
        <f>LTVмаржа-CAC</f>
        <v/>
      </c>
    </row>
    <row r="41">
      <c r="B41" s="3" t="inlineStr">
        <is>
          <t>Вывод</t>
        </is>
      </c>
      <c r="D41" s="9">
        <f>IF(ОтношениеLTVCAC&lt;1,"Экономика не сходится: клиент дороже, чем приносит",IF(ОтношениеLTVCAC&lt;3,"Сходится, но запаса мало — ориентир не ниже 3","Экономика здоровая"))</f>
        <v/>
      </c>
    </row>
    <row r="42">
      <c r="B42" s="3" t="inlineStr">
        <is>
          <t>Скорость возврата денег</t>
        </is>
      </c>
      <c r="D42" s="9">
        <f>IF(ОкупаемостьМесяцев&lt;=6,"CAC возвращается быстро — можно масштабировать","CAC возвращается медленно: рост потребует оборотных средств")</f>
        <v/>
      </c>
    </row>
    <row r="43" ht="26" customHeight="1">
      <c r="B43" s="15" t="inlineStr">
        <is>
          <t>Отношение LTV/CAC ниже трёх обычно означает, что при первом же удорожании рекламы канал уйдёт в минус. Отношение выше десяти — что вы недоинвестируете в рост и оставляете рынок конкурентам.</t>
        </is>
      </c>
    </row>
    <row r="45" ht="20" customHeight="1">
      <c r="B45" s="7" t="inlineStr">
        <is>
          <t>Сколько можно тратить</t>
        </is>
      </c>
    </row>
    <row r="46" ht="3" customHeight="1">
      <c r="B46" s="8" t="n"/>
      <c r="C46" s="8" t="n"/>
      <c r="D46" s="8" t="n"/>
      <c r="E46" s="8" t="n"/>
      <c r="F46" s="8" t="n"/>
      <c r="G46" s="8" t="n"/>
      <c r="H46" s="8" t="n"/>
      <c r="I46" s="8" t="n"/>
    </row>
    <row r="47">
      <c r="B47" s="9" t="inlineStr">
        <is>
          <t>Целевое отношение LTV / CAC</t>
        </is>
      </c>
      <c r="D47" s="21" t="n">
        <v>3</v>
      </c>
    </row>
    <row r="48">
      <c r="B48" s="9" t="inlineStr">
        <is>
          <t>Предельный CAC при цели</t>
        </is>
      </c>
      <c r="D48" s="16">
        <f>LTVмаржа/ЦелевоеОтношение</f>
        <v/>
      </c>
    </row>
    <row r="49">
      <c r="B49" s="9" t="inlineStr">
        <is>
          <t>Запас до предела</t>
        </is>
      </c>
      <c r="D49" s="16">
        <f>ПредельныйCAC-CAC</f>
        <v/>
      </c>
    </row>
    <row r="50">
      <c r="B50" s="9" t="inlineStr">
        <is>
          <t>Клиентов надо привлечь на текущий бюджет</t>
        </is>
      </c>
      <c r="D50" s="14">
        <f>РасходыМаркетинг/ПредельныйCAC</f>
        <v/>
      </c>
    </row>
    <row r="52">
      <c r="B52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18:I18"/>
    <mergeCell ref="B27:I27"/>
    <mergeCell ref="B43:I43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