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ПланВыручки">'Модель'!$D$11</definedName>
    <definedName name="СреднийЧек">'Модель'!$D$12</definedName>
    <definedName name="МесяцевВПериоде">'Модель'!$D$13</definedName>
    <definedName name="РабочихДней">'Модель'!$D$14</definedName>
    <definedName name="НужноСделок">'Модель'!$D$15</definedName>
    <definedName name="КонверсияКвалификации">'Модель'!$D$19</definedName>
    <definedName name="КонверсияВстречи">'Модель'!$D$20</definedName>
    <definedName name="КонверсияПредложения">'Модель'!$D$21</definedName>
    <definedName name="КонверсияСделки">'Модель'!$D$22</definedName>
    <definedName name="СквознаяКонверсия">'Модель'!$D$23</definedName>
    <definedName name="НужноПредложений">'Модель'!$D$27</definedName>
    <definedName name="НужноВстреч">'Модель'!$D$28</definedName>
    <definedName name="НужноЛидов">'Модель'!$D$29</definedName>
    <definedName name="НужноОбращений">'Модель'!$D$30</definedName>
    <definedName name="Менеджеров">'Модель'!$D$34</definedName>
    <definedName name="ОбращенийНаМенеджера">'Модель'!$D$35</definedName>
    <definedName name="ОбращенийВДень">'Модель'!$D$36</definedName>
    <definedName name="ВстречВНеделю">'Модель'!$D$37</definedName>
    <definedName name="СделокНаМенеджера">'Модель'!$D$38</definedName>
    <definedName name="ВыручкаНаМенеджера">'Модель'!$D$39</definedName>
    <definedName name="ВозможноВстреч">'Модель'!$D$43</definedName>
    <definedName name="ЗагрузкаПоВстречам">'Модель'!$D$44</definedName>
    <definedName name="ПланВыполним">'Модель'!$D$45</definedName>
    <definedName name="НужноМенеджеров">'Модель'!$D$46</definedName>
    <definedName name="НехваткаМенеджеров">'Модель'!$D$47</definedName>
    <definedName name="СтоимостьОбращения">'Модель'!$D$52</definedName>
    <definedName name="МаржинальностьСделки">'Модель'!$D$53</definedName>
    <definedName name="БюджетПривлечения">'Модель'!$D$54</definedName>
    <definedName name="СтоимостьСделки">'Модель'!$D$55</definedName>
    <definedName name="МаржаСделки">'Модель'!$D$56</definedName>
    <definedName name="ПрибыльСоСделки">'Модель'!$D$57</definedName>
    <definedName name="ОтношениеМаржиКCAC">'Модель'!$D$58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4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10" fontId="7" fillId="0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2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61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Воронка продаж</t>
        </is>
      </c>
    </row>
    <row r="4" ht="15" customHeight="1">
      <c r="B4" s="3" t="inlineStr">
        <is>
          <t>Расчёт от плана выручки к числу сделок, встреч и обращений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План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План выручки на период</t>
        </is>
      </c>
      <c r="C11" s="10" t="inlineStr">
        <is>
          <t>₽</t>
        </is>
      </c>
      <c r="D11" s="11" t="n">
        <v>36000000</v>
      </c>
    </row>
    <row r="12">
      <c r="B12" s="9" t="inlineStr">
        <is>
          <t>Средний чек сделки</t>
        </is>
      </c>
      <c r="C12" s="10" t="inlineStr">
        <is>
          <t>₽</t>
        </is>
      </c>
      <c r="D12" s="11" t="n">
        <v>450000</v>
      </c>
    </row>
    <row r="13">
      <c r="B13" s="9" t="inlineStr">
        <is>
          <t>Период, месяцев</t>
        </is>
      </c>
      <c r="C13" s="10" t="inlineStr">
        <is>
          <t>мес.</t>
        </is>
      </c>
      <c r="D13" s="11" t="n">
        <v>3</v>
      </c>
    </row>
    <row r="14">
      <c r="B14" s="9" t="inlineStr">
        <is>
          <t>Рабочих дней в месяце</t>
        </is>
      </c>
      <c r="C14" s="10" t="inlineStr">
        <is>
          <t>дн.</t>
        </is>
      </c>
      <c r="D14" s="11" t="n">
        <v>21</v>
      </c>
    </row>
    <row r="15">
      <c r="B15" s="9" t="inlineStr">
        <is>
          <t>Нужно сделок за период</t>
        </is>
      </c>
      <c r="D15" s="12">
        <f>IF(СреднийЧек=0,0,ПланВыручки/СреднийЧек)</f>
        <v/>
      </c>
    </row>
    <row r="17" ht="20" customHeight="1">
      <c r="B17" s="7" t="inlineStr">
        <is>
          <t>Конверсия этапов</t>
        </is>
      </c>
    </row>
    <row r="18" ht="3" customHeight="1">
      <c r="B18" s="8" t="n"/>
      <c r="C18" s="8" t="n"/>
      <c r="D18" s="8" t="n"/>
      <c r="E18" s="8" t="n"/>
      <c r="F18" s="8" t="n"/>
      <c r="G18" s="8" t="n"/>
      <c r="H18" s="8" t="n"/>
      <c r="I18" s="8" t="n"/>
    </row>
    <row r="19">
      <c r="B19" s="9" t="inlineStr">
        <is>
          <t>Обращение → квалифицированный лид</t>
        </is>
      </c>
      <c r="C19" s="10" t="inlineStr">
        <is>
          <t>%</t>
        </is>
      </c>
      <c r="D19" s="13" t="n">
        <v>0.55</v>
      </c>
    </row>
    <row r="20">
      <c r="B20" s="9" t="inlineStr">
        <is>
          <t>Квалифицированный лид → встреча</t>
        </is>
      </c>
      <c r="C20" s="10" t="inlineStr">
        <is>
          <t>%</t>
        </is>
      </c>
      <c r="D20" s="13" t="n">
        <v>0.45</v>
      </c>
    </row>
    <row r="21">
      <c r="B21" s="9" t="inlineStr">
        <is>
          <t>Встреча → коммерческое предложение</t>
        </is>
      </c>
      <c r="C21" s="10" t="inlineStr">
        <is>
          <t>%</t>
        </is>
      </c>
      <c r="D21" s="13" t="n">
        <v>0.7</v>
      </c>
    </row>
    <row r="22">
      <c r="B22" s="9" t="inlineStr">
        <is>
          <t>Предложение → сделка</t>
        </is>
      </c>
      <c r="C22" s="10" t="inlineStr">
        <is>
          <t>%</t>
        </is>
      </c>
      <c r="D22" s="13" t="n">
        <v>0.3</v>
      </c>
    </row>
    <row r="23">
      <c r="B23" s="9" t="inlineStr">
        <is>
          <t>Сквозная конверсия</t>
        </is>
      </c>
      <c r="D23" s="14">
        <f>КонверсияКвалификации*КонверсияВстречи*КонверсияПредложения*КонверсияСделки</f>
        <v/>
      </c>
    </row>
    <row r="25" ht="20" customHeight="1">
      <c r="B25" s="7" t="inlineStr">
        <is>
          <t>Что нужно сделать</t>
        </is>
      </c>
    </row>
    <row r="26" ht="3" customHeight="1">
      <c r="B26" s="8" t="n"/>
      <c r="C26" s="8" t="n"/>
      <c r="D26" s="8" t="n"/>
      <c r="E26" s="8" t="n"/>
      <c r="F26" s="8" t="n"/>
      <c r="G26" s="8" t="n"/>
      <c r="H26" s="8" t="n"/>
      <c r="I26" s="8" t="n"/>
    </row>
    <row r="27">
      <c r="B27" s="9" t="inlineStr">
        <is>
          <t>Предложений</t>
        </is>
      </c>
      <c r="D27" s="12">
        <f>IF(КонверсияСделки=0,0,НужноСделок/КонверсияСделки)</f>
        <v/>
      </c>
    </row>
    <row r="28">
      <c r="B28" s="9" t="inlineStr">
        <is>
          <t>Встреч</t>
        </is>
      </c>
      <c r="D28" s="12">
        <f>IF(КонверсияПредложения=0,0,НужноПредложений/КонверсияПредложения)</f>
        <v/>
      </c>
    </row>
    <row r="29">
      <c r="B29" s="9" t="inlineStr">
        <is>
          <t>Квалифицированных лидов</t>
        </is>
      </c>
      <c r="D29" s="12">
        <f>IF(КонверсияВстречи=0,0,НужноВстреч/КонверсияВстречи)</f>
        <v/>
      </c>
    </row>
    <row r="30">
      <c r="B30" s="9" t="inlineStr">
        <is>
          <t>Первичных обращений</t>
        </is>
      </c>
      <c r="D30" s="12">
        <f>IF(КонверсияКвалификации=0,0,НужноЛидов/КонверсияКвалификации)</f>
        <v/>
      </c>
    </row>
    <row r="32" ht="20" customHeight="1">
      <c r="B32" s="7" t="inlineStr">
        <is>
          <t>Нагрузка на отдел</t>
        </is>
      </c>
    </row>
    <row r="33" ht="3" customHeight="1">
      <c r="B33" s="8" t="n"/>
      <c r="C33" s="8" t="n"/>
      <c r="D33" s="8" t="n"/>
      <c r="E33" s="8" t="n"/>
      <c r="F33" s="8" t="n"/>
      <c r="G33" s="8" t="n"/>
      <c r="H33" s="8" t="n"/>
      <c r="I33" s="8" t="n"/>
    </row>
    <row r="34">
      <c r="B34" s="9" t="inlineStr">
        <is>
          <t>Менеджеров в отделе</t>
        </is>
      </c>
      <c r="C34" s="10" t="inlineStr">
        <is>
          <t>чел.</t>
        </is>
      </c>
      <c r="D34" s="11" t="n">
        <v>4</v>
      </c>
    </row>
    <row r="35">
      <c r="B35" s="9" t="inlineStr">
        <is>
          <t>Обращений на менеджера в месяц</t>
        </is>
      </c>
      <c r="D35" s="12">
        <f>IF(Менеджеров*МесяцевВПериоде=0,0,НужноОбращений/Менеджеров/МесяцевВПериоде)</f>
        <v/>
      </c>
    </row>
    <row r="36">
      <c r="B36" s="9" t="inlineStr">
        <is>
          <t>Обращений на менеджера в день</t>
        </is>
      </c>
      <c r="D36" s="12">
        <f>IF(РабочихДней=0,0,ОбращенийНаМенеджера/РабочихДней)</f>
        <v/>
      </c>
    </row>
    <row r="37">
      <c r="B37" s="9" t="inlineStr">
        <is>
          <t>Встреч на менеджера в неделю</t>
        </is>
      </c>
      <c r="D37" s="12">
        <f>IF(Менеджеров*МесяцевВПериоде=0,0,НужноВстреч/Менеджеров/МесяцевВПериоде/4.3)</f>
        <v/>
      </c>
    </row>
    <row r="38">
      <c r="B38" s="9" t="inlineStr">
        <is>
          <t>Сделок на менеджера в месяц</t>
        </is>
      </c>
      <c r="D38" s="12">
        <f>IF(Менеджеров*МесяцевВПериоде=0,0,НужноСделок/Менеджеров/МесяцевВПериоде)</f>
        <v/>
      </c>
    </row>
    <row r="39">
      <c r="B39" s="9" t="inlineStr">
        <is>
          <t>Выручка на менеджера в месяц</t>
        </is>
      </c>
      <c r="D39" s="15">
        <f>IF(Менеджеров*МесяцевВПериоде=0,0,ПланВыручки/Менеджеров/МесяцевВПериоде)</f>
        <v/>
      </c>
    </row>
    <row r="41" ht="20" customHeight="1">
      <c r="B41" s="7" t="inlineStr">
        <is>
          <t>Проверка выполнимости</t>
        </is>
      </c>
    </row>
    <row r="42" ht="3" customHeight="1">
      <c r="B42" s="8" t="n"/>
      <c r="C42" s="8" t="n"/>
      <c r="D42" s="8" t="n"/>
      <c r="E42" s="8" t="n"/>
      <c r="F42" s="8" t="n"/>
      <c r="G42" s="8" t="n"/>
      <c r="H42" s="8" t="n"/>
      <c r="I42" s="8" t="n"/>
    </row>
    <row r="43">
      <c r="B43" s="9" t="inlineStr">
        <is>
          <t>Сколько встреч менеджер физически проводит в неделю</t>
        </is>
      </c>
      <c r="C43" s="10" t="inlineStr">
        <is>
          <t>шт.</t>
        </is>
      </c>
      <c r="D43" s="11" t="n">
        <v>8</v>
      </c>
    </row>
    <row r="44">
      <c r="B44" s="9" t="inlineStr">
        <is>
          <t>Загрузка по встречам</t>
        </is>
      </c>
      <c r="D44" s="16">
        <f>IF(ВозможноВстреч=0,0,ВстречВНеделю/ВозможноВстреч)</f>
        <v/>
      </c>
    </row>
    <row r="45">
      <c r="B45" s="9" t="inlineStr">
        <is>
          <t>План выполним при текущем штате</t>
        </is>
      </c>
      <c r="D45" s="15">
        <f>IF(ВстречВНеделю&lt;=ВозможноВстреч,1,0)</f>
        <v/>
      </c>
    </row>
    <row r="46">
      <c r="B46" s="9" t="inlineStr">
        <is>
          <t>Сколько менеджеров нужно на самом деле</t>
        </is>
      </c>
      <c r="D46" s="12">
        <f>IF(ВозможноВстреч*МесяцевВПериоде=0,0,НужноВстреч/(ВозможноВстреч*4.3*МесяцевВПериоде))</f>
        <v/>
      </c>
    </row>
    <row r="47">
      <c r="B47" s="9" t="inlineStr">
        <is>
          <t>Не хватает менеджеров</t>
        </is>
      </c>
      <c r="D47" s="12">
        <f>MAX(0,НужноМенеджеров-Менеджеров)</f>
        <v/>
      </c>
    </row>
    <row r="48" ht="26" customHeight="1">
      <c r="B48" s="17" t="inlineStr">
        <is>
          <t>Обычно план разваливается не на конверсии, а на физике: нужное число встреч больше того, что человек успевает провести. Тогда выбор невелик — нанимать, поднимать конверсию или снижать план.</t>
        </is>
      </c>
    </row>
    <row r="50" ht="20" customHeight="1">
      <c r="B50" s="7" t="inlineStr">
        <is>
          <t>Бюджет на привлечение</t>
        </is>
      </c>
    </row>
    <row r="51" ht="3" customHeight="1">
      <c r="B51" s="8" t="n"/>
      <c r="C51" s="8" t="n"/>
      <c r="D51" s="8" t="n"/>
      <c r="E51" s="8" t="n"/>
      <c r="F51" s="8" t="n"/>
      <c r="G51" s="8" t="n"/>
      <c r="H51" s="8" t="n"/>
      <c r="I51" s="8" t="n"/>
    </row>
    <row r="52">
      <c r="B52" s="9" t="inlineStr">
        <is>
          <t>Стоимость одного обращения</t>
        </is>
      </c>
      <c r="C52" s="10" t="inlineStr">
        <is>
          <t>₽</t>
        </is>
      </c>
      <c r="D52" s="11" t="n">
        <v>2500</v>
      </c>
    </row>
    <row r="53">
      <c r="B53" s="9" t="inlineStr">
        <is>
          <t>Маржинальность сделки</t>
        </is>
      </c>
      <c r="C53" s="10" t="inlineStr">
        <is>
          <t>%</t>
        </is>
      </c>
      <c r="D53" s="13" t="n">
        <v>0.35</v>
      </c>
    </row>
    <row r="54">
      <c r="B54" s="9" t="inlineStr">
        <is>
          <t>Бюджет на привлечение за период</t>
        </is>
      </c>
      <c r="D54" s="15">
        <f>НужноОбращений*СтоимостьОбращения</f>
        <v/>
      </c>
    </row>
    <row r="55">
      <c r="B55" s="9" t="inlineStr">
        <is>
          <t>Стоимость привлечения одной сделки</t>
        </is>
      </c>
      <c r="D55" s="15">
        <f>IF(НужноСделок=0,0,БюджетПривлечения/НужноСделок)</f>
        <v/>
      </c>
    </row>
    <row r="56">
      <c r="B56" s="9" t="inlineStr">
        <is>
          <t>Маржа с одной сделки</t>
        </is>
      </c>
      <c r="D56" s="15">
        <f>СреднийЧек*МаржинальностьСделки</f>
        <v/>
      </c>
    </row>
    <row r="57">
      <c r="B57" s="9" t="inlineStr">
        <is>
          <t>Прибыль со сделки после привлечения</t>
        </is>
      </c>
      <c r="D57" s="15">
        <f>МаржаСделки-СтоимостьСделки</f>
        <v/>
      </c>
    </row>
    <row r="58">
      <c r="B58" s="9" t="inlineStr">
        <is>
          <t>Отношение маржи к стоимости привлечения</t>
        </is>
      </c>
      <c r="D58" s="18">
        <f>IF(СтоимостьСделки=0,0,МаржаСделки/СтоимостьСделки)</f>
        <v/>
      </c>
    </row>
    <row r="59" ht="26" customHeight="1">
      <c r="B59" s="17" t="inlineStr">
        <is>
          <t>Ориентир по отношению маржи к стоимости привлечения — не ниже трёх. При двух бизнес работает на рекламу, при единице — привлечение убыточно, и рост объёма только ускоряет потери.</t>
        </is>
      </c>
    </row>
    <row r="61">
      <c r="B61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59:I59"/>
    <mergeCell ref="B48:I48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